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0" yWindow="0" windowWidth="25600" windowHeight="16060" tabRatio="500" activeTab="0"/>
  </bookViews>
  <sheets>
    <sheet name="LLNA Data" sheetId="1" r:id="rId1"/>
    <sheet name="rLLNA anal" sheetId="2" state="hidden" r:id="rId2"/>
    <sheet name="References" sheetId="3" r:id="rId3"/>
    <sheet name="Abbreviations" sheetId="4" r:id="rId4"/>
  </sheets>
  <definedNames>
    <definedName name="_xlfn.COUNTIFS" hidden="1">#NAME?</definedName>
  </definedNames>
  <calcPr fullCalcOnLoad="1"/>
</workbook>
</file>

<file path=xl/comments1.xml><?xml version="1.0" encoding="utf-8"?>
<comments xmlns="http://schemas.openxmlformats.org/spreadsheetml/2006/main">
  <authors>
    <author>Catherine Sprankle</author>
    <author>Patricia Ceger</author>
    <author>argocd</author>
  </authors>
  <commentList>
    <comment ref="B710" authorId="0">
      <text>
        <r>
          <rPr>
            <b/>
            <sz val="9"/>
            <rFont val="Geneva"/>
            <family val="0"/>
          </rPr>
          <t>Catherine Sprankle: this is CAS for kanamycin sulfate; CAS for kanamycin is listed in Gerberick as 59-01-8 or 8063-07-8</t>
        </r>
        <r>
          <rPr>
            <sz val="9"/>
            <rFont val="Geneva"/>
            <family val="0"/>
          </rPr>
          <t xml:space="preserve">
</t>
        </r>
      </text>
    </comment>
    <comment ref="C710" authorId="0">
      <text>
        <r>
          <rPr>
            <b/>
            <sz val="9"/>
            <rFont val="Geneva"/>
            <family val="0"/>
          </rPr>
          <t>Catherine Sprankle:</t>
        </r>
        <r>
          <rPr>
            <sz val="9"/>
            <rFont val="Geneva"/>
            <family val="0"/>
          </rPr>
          <t xml:space="preserve">
this is MW of kanamycin sulfate; MW of kanamycin is 484.5</t>
        </r>
      </text>
    </comment>
    <comment ref="C751" authorId="0">
      <text>
        <r>
          <rPr>
            <b/>
            <sz val="9"/>
            <rFont val="Geneva"/>
            <family val="0"/>
          </rPr>
          <t>Catherine Sprankle:</t>
        </r>
        <r>
          <rPr>
            <sz val="9"/>
            <rFont val="Geneva"/>
            <family val="0"/>
          </rPr>
          <t xml:space="preserve">
Gerberick et al lists as 221.23 (different salt)</t>
        </r>
      </text>
    </comment>
    <comment ref="B477" authorId="1">
      <text>
        <r>
          <rPr>
            <b/>
            <sz val="9"/>
            <rFont val="Times New Roman"/>
            <family val="0"/>
          </rPr>
          <t>Patricia Ceger:</t>
        </r>
        <r>
          <rPr>
            <sz val="9"/>
            <rFont val="Times New Roman"/>
            <family val="0"/>
          </rPr>
          <t xml:space="preserve">
Could not find this CAS RN. Cytosine is listed in ChemIDPlus, but with a different CAS.
T Burns
CAS provided by M. Olson not the same as that in Chem ID plus</t>
        </r>
      </text>
    </comment>
    <comment ref="A1" authorId="2">
      <text>
        <r>
          <rPr>
            <b/>
            <sz val="9"/>
            <rFont val="Geneva"/>
            <family val="0"/>
          </rPr>
          <t>Catherine Sprankle:</t>
        </r>
        <r>
          <rPr>
            <sz val="9"/>
            <rFont val="Geneva"/>
            <family val="0"/>
          </rPr>
          <t xml:space="preserve">
Source: PhysProp Database http://www.syrres.com/esc/physdemo.htm</t>
        </r>
      </text>
    </comment>
    <comment ref="A1" authorId="2">
      <text>
        <r>
          <rPr>
            <b/>
            <sz val="9"/>
            <rFont val="Geneva"/>
            <family val="0"/>
          </rPr>
          <t>Catherine Sprankle:</t>
        </r>
        <r>
          <rPr>
            <sz val="9"/>
            <rFont val="Geneva"/>
            <family val="0"/>
          </rPr>
          <t xml:space="preserve">
Source EC SCCP</t>
        </r>
      </text>
    </comment>
  </commentList>
</comments>
</file>

<file path=xl/sharedStrings.xml><?xml version="1.0" encoding="utf-8"?>
<sst xmlns="http://schemas.openxmlformats.org/spreadsheetml/2006/main" count="7446" uniqueCount="1920">
  <si>
    <t>Submitted by ECPA</t>
  </si>
  <si>
    <t>Submitted by BASF</t>
  </si>
  <si>
    <t>92146-82-2</t>
  </si>
  <si>
    <t>443882-99-3</t>
  </si>
  <si>
    <t>2009-83-8</t>
  </si>
  <si>
    <t>Fatty acids, unsaturated</t>
  </si>
  <si>
    <t>Kern et al. (2010)</t>
  </si>
  <si>
    <t>Nonanoyl chloride</t>
  </si>
  <si>
    <t>60924-38-1</t>
  </si>
  <si>
    <t>125-65-5</t>
  </si>
  <si>
    <t>591249-50-2</t>
  </si>
  <si>
    <t>68672-65-1</t>
  </si>
  <si>
    <t>51934-41-9</t>
  </si>
  <si>
    <t>298-12-4</t>
  </si>
  <si>
    <t>25646–71–3</t>
  </si>
  <si>
    <t xml:space="preserve"> 6973-09-7</t>
  </si>
  <si>
    <t>20048-27-5</t>
  </si>
  <si>
    <t>54393-89-4</t>
  </si>
  <si>
    <t>467-04-9</t>
  </si>
  <si>
    <t>Natural Complex Substance</t>
  </si>
  <si>
    <t>CBA/Ca</t>
  </si>
  <si>
    <t>Sex</t>
  </si>
  <si>
    <t>Both</t>
  </si>
  <si>
    <t>Both</t>
  </si>
  <si>
    <t>Notes</t>
  </si>
  <si>
    <t>Single experiments used a single sex, which was not specified</t>
  </si>
  <si>
    <t>Female</t>
  </si>
  <si>
    <t>BALB/c</t>
  </si>
  <si>
    <t>NA</t>
  </si>
  <si>
    <t>Female</t>
  </si>
  <si>
    <t>Submitted by RIFM</t>
  </si>
  <si>
    <t>Scholes et al. (1992)</t>
  </si>
  <si>
    <t>59353-62-7</t>
  </si>
  <si>
    <t>190965-43-6</t>
  </si>
  <si>
    <t>5437-98-9</t>
  </si>
  <si>
    <t>461443-59-4</t>
  </si>
  <si>
    <t>376592-58-4</t>
  </si>
  <si>
    <t>189746-21-2</t>
  </si>
  <si>
    <t>189746-19-8</t>
  </si>
  <si>
    <t>Hydrochloric acid</t>
  </si>
  <si>
    <t xml:space="preserve">7446-70-0 </t>
  </si>
  <si>
    <t>463-40-1</t>
  </si>
  <si>
    <t>68855-99-2</t>
  </si>
  <si>
    <t>16691-43-3</t>
  </si>
  <si>
    <t>5113-93-9</t>
  </si>
  <si>
    <t>DMSO</t>
  </si>
  <si>
    <t>92457-01-7</t>
  </si>
  <si>
    <t>6080-56-4</t>
  </si>
  <si>
    <t xml:space="preserve"> 8000-46-2</t>
  </si>
  <si>
    <t>N</t>
  </si>
  <si>
    <t>Y</t>
  </si>
  <si>
    <t>Y</t>
  </si>
  <si>
    <t>Y</t>
  </si>
  <si>
    <t>Gerberick et al. (2005)</t>
  </si>
  <si>
    <t>N</t>
  </si>
  <si>
    <t>Y</t>
  </si>
  <si>
    <t>Mouse Strain</t>
  </si>
  <si>
    <t>BALB/c</t>
  </si>
  <si>
    <t>CBA</t>
  </si>
  <si>
    <t>CBA</t>
  </si>
  <si>
    <t>CBA/J</t>
  </si>
  <si>
    <t>N</t>
  </si>
  <si>
    <t>Y</t>
  </si>
  <si>
    <t>N</t>
  </si>
  <si>
    <t>N</t>
  </si>
  <si>
    <t>N</t>
  </si>
  <si>
    <t>Natural Complex Substance</t>
  </si>
  <si>
    <t>Organometallic Compounds</t>
  </si>
  <si>
    <t>748165-40-4</t>
  </si>
  <si>
    <t>57514-21-3</t>
  </si>
  <si>
    <t>6340-55-2</t>
  </si>
  <si>
    <t>862892-90-8</t>
  </si>
  <si>
    <t>485-89-2</t>
  </si>
  <si>
    <t>190965-46-9</t>
  </si>
  <si>
    <t>98556-31-1</t>
  </si>
  <si>
    <t>16064-08-7</t>
  </si>
  <si>
    <t>50-23-7</t>
  </si>
  <si>
    <t>1912-24-9</t>
  </si>
  <si>
    <t>2417-72-3</t>
  </si>
  <si>
    <t>305366-94-3</t>
  </si>
  <si>
    <t>AOO</t>
  </si>
  <si>
    <t>35073-04-2</t>
  </si>
  <si>
    <t>06947-12-2</t>
  </si>
  <si>
    <t>189746-15-4</t>
  </si>
  <si>
    <t>753449-67-1</t>
  </si>
  <si>
    <t>Ryan et al. (2000)</t>
  </si>
  <si>
    <t>Submitted by Bayer Crop Science</t>
  </si>
  <si>
    <t>Ethanol</t>
  </si>
  <si>
    <t>8007-02-1</t>
  </si>
  <si>
    <t>Hilton et al. (1996)</t>
  </si>
  <si>
    <t>Ikarashi et al. (1992b)</t>
  </si>
  <si>
    <t>Natural Complex Substance</t>
  </si>
  <si>
    <t>3524-68-3</t>
  </si>
  <si>
    <t>112-80-1</t>
  </si>
  <si>
    <t>Fatty acids, unsaturated</t>
  </si>
  <si>
    <t>68609-97-2</t>
  </si>
  <si>
    <t>Submitted by National Toxicology Program</t>
  </si>
  <si>
    <t>1875-88-3</t>
  </si>
  <si>
    <t>70% ETOH</t>
  </si>
  <si>
    <t>414909-98-1</t>
  </si>
  <si>
    <t>5342-23-4</t>
  </si>
  <si>
    <t>444731-52-6</t>
  </si>
  <si>
    <t>110-16-7</t>
  </si>
  <si>
    <t xml:space="preserve">42874-03-3 </t>
  </si>
  <si>
    <t>8014-19-5</t>
  </si>
  <si>
    <t>101-72-4</t>
  </si>
  <si>
    <t>10210-36-3</t>
  </si>
  <si>
    <t>7773-01-5</t>
  </si>
  <si>
    <t>Nonstd Protocol?</t>
  </si>
  <si>
    <t>Y</t>
  </si>
  <si>
    <t>Y</t>
  </si>
  <si>
    <t>104832-01-1</t>
  </si>
  <si>
    <t>165806-95-1</t>
  </si>
  <si>
    <t>13504-15-9</t>
  </si>
  <si>
    <t>Wright et al. (2001)</t>
  </si>
  <si>
    <t>Ikarashi et al. (1993c)</t>
  </si>
  <si>
    <t>280571-34-8</t>
  </si>
  <si>
    <t>181633-36-3</t>
  </si>
  <si>
    <t>AOO</t>
  </si>
  <si>
    <t>95-70-5</t>
  </si>
  <si>
    <t>Kern et al. (2010)</t>
  </si>
  <si>
    <t>820957-38-8</t>
  </si>
  <si>
    <t>152630-48-3</t>
  </si>
  <si>
    <t>148776-18-5</t>
  </si>
  <si>
    <t>63460-47-9</t>
  </si>
  <si>
    <t>64922-04-9</t>
  </si>
  <si>
    <t>Boverhof et al. (2009)</t>
  </si>
  <si>
    <t>DMSO</t>
  </si>
  <si>
    <t>7487-94-7</t>
  </si>
  <si>
    <t>2973-80-0</t>
  </si>
  <si>
    <t>13977-28-1</t>
  </si>
  <si>
    <t>3197-25-9</t>
  </si>
  <si>
    <t>Hydrocarbons, Acyclic</t>
  </si>
  <si>
    <t>934-34-9</t>
  </si>
  <si>
    <t>112-07-2</t>
  </si>
  <si>
    <t>Cyclohex-3-ene-1-carboxylic acid</t>
  </si>
  <si>
    <t>89-25-8</t>
  </si>
  <si>
    <t>95-76-1</t>
  </si>
  <si>
    <t>152630-47-2</t>
  </si>
  <si>
    <t>190965-47-0</t>
  </si>
  <si>
    <t>26496-94-6</t>
  </si>
  <si>
    <t>190965-45-8</t>
  </si>
  <si>
    <t>190965-42-5</t>
  </si>
  <si>
    <t>178896-79-2</t>
  </si>
  <si>
    <t>280121-24-6</t>
  </si>
  <si>
    <t>3454-29-3</t>
  </si>
  <si>
    <t>15972-60-8</t>
  </si>
  <si>
    <t>AOO</t>
  </si>
  <si>
    <t>Acrylates</t>
  </si>
  <si>
    <t>AOO</t>
  </si>
  <si>
    <t>2'-4'-dihydroxychalcone</t>
  </si>
  <si>
    <t>1776-30-3</t>
  </si>
  <si>
    <t>7727-54-0</t>
  </si>
  <si>
    <t>346413-00-1</t>
  </si>
  <si>
    <t>1565-94-2</t>
  </si>
  <si>
    <t>Kern et al. (2010)</t>
  </si>
  <si>
    <t>Carboxylic Acids</t>
  </si>
  <si>
    <t>Aniline Compounds
Polyamines</t>
  </si>
  <si>
    <t>Carboxylic Acids</t>
  </si>
  <si>
    <t>483369-58-0</t>
  </si>
  <si>
    <t>49773-20-8</t>
  </si>
  <si>
    <t>35130-97-3</t>
  </si>
  <si>
    <t>24085-03-8</t>
  </si>
  <si>
    <t>65055-17-6</t>
  </si>
  <si>
    <t>189746-23-4</t>
  </si>
  <si>
    <t>118-92-3</t>
  </si>
  <si>
    <t>Kern et al. (2010)</t>
  </si>
  <si>
    <t>4-nitrobenzene-1,2-diamine</t>
  </si>
  <si>
    <t>452342-04-0</t>
  </si>
  <si>
    <t>DMF</t>
  </si>
  <si>
    <t>2382-96-9</t>
  </si>
  <si>
    <t>67-71-0</t>
  </si>
  <si>
    <t>10597-60-1</t>
  </si>
  <si>
    <t>DMF</t>
  </si>
  <si>
    <t>Metals</t>
  </si>
  <si>
    <t>Carboxylic Acids</t>
  </si>
  <si>
    <t>120-14-9</t>
  </si>
  <si>
    <t>224452-66-8</t>
  </si>
  <si>
    <t xml:space="preserve"> 7646-79-9</t>
  </si>
  <si>
    <t>140-90-9</t>
  </si>
  <si>
    <t>1459-93-4</t>
  </si>
  <si>
    <t>106635-87-4</t>
  </si>
  <si>
    <t>221148-46-5</t>
  </si>
  <si>
    <t>483368-24-7</t>
  </si>
  <si>
    <t>481055-29-2</t>
  </si>
  <si>
    <t>444731-72-0</t>
  </si>
  <si>
    <t>Aniline compounds</t>
  </si>
  <si>
    <t>Glycols</t>
  </si>
  <si>
    <t>AOO</t>
  </si>
  <si>
    <t>Kern et al. (2010)</t>
  </si>
  <si>
    <t>103-11-7</t>
  </si>
  <si>
    <t>6236-09-5</t>
  </si>
  <si>
    <t>dH2O</t>
  </si>
  <si>
    <t>34841-35-5</t>
  </si>
  <si>
    <t>444731-75-3</t>
  </si>
  <si>
    <t>153259-65-5</t>
  </si>
  <si>
    <t>356057-34-6</t>
  </si>
  <si>
    <t>71-30-7</t>
  </si>
  <si>
    <t>35695-36-4</t>
  </si>
  <si>
    <t>305366-96-5</t>
  </si>
  <si>
    <t>AOO</t>
  </si>
  <si>
    <t>Kern et al. (2010)</t>
  </si>
  <si>
    <t>369-36-8</t>
  </si>
  <si>
    <t>181633-42-1</t>
  </si>
  <si>
    <t>134-62-3</t>
  </si>
  <si>
    <t>Benzamides</t>
  </si>
  <si>
    <t>ACE</t>
  </si>
  <si>
    <t>13323-66-5</t>
  </si>
  <si>
    <t>Hydrochloric acid</t>
  </si>
  <si>
    <t>AOO</t>
  </si>
  <si>
    <t>414910-13-7</t>
  </si>
  <si>
    <t>161455-90-9</t>
  </si>
  <si>
    <t>910-99-6</t>
  </si>
  <si>
    <t>414910-30-8</t>
  </si>
  <si>
    <t>124-04-9</t>
  </si>
  <si>
    <t>Kern et al. (2010)</t>
  </si>
  <si>
    <t>21834-92-4</t>
  </si>
  <si>
    <t>54029-45-7</t>
  </si>
  <si>
    <t>7718-54-9</t>
  </si>
  <si>
    <t>7786-81-4</t>
  </si>
  <si>
    <t>ETOH</t>
  </si>
  <si>
    <t>210353-53-0</t>
  </si>
  <si>
    <t>696-71-9</t>
  </si>
  <si>
    <t xml:space="preserve">Hydrocarbons, Cyclic
Hydrocarbons
</t>
  </si>
  <si>
    <t>AOO</t>
  </si>
  <si>
    <t>Natural Complex Substance</t>
  </si>
  <si>
    <t>60-33-3</t>
  </si>
  <si>
    <t>115010-10-1</t>
  </si>
  <si>
    <t>139109-23-2</t>
  </si>
  <si>
    <t>120-29-6</t>
  </si>
  <si>
    <t>96-33-3</t>
  </si>
  <si>
    <t>Carboxylic Acids</t>
  </si>
  <si>
    <t>4771-80-6</t>
  </si>
  <si>
    <t>AOO</t>
  </si>
  <si>
    <t>Cyclooctanol</t>
  </si>
  <si>
    <t>632-46-2</t>
  </si>
  <si>
    <t>N,N-dibutylaniline</t>
  </si>
  <si>
    <t>24085-08-3</t>
  </si>
  <si>
    <t>201677-59-0</t>
  </si>
  <si>
    <t>334477-60-0</t>
  </si>
  <si>
    <t>EtOH</t>
  </si>
  <si>
    <t>252873-35-1</t>
  </si>
  <si>
    <t>496775-62-3</t>
  </si>
  <si>
    <t>5534-18-9</t>
  </si>
  <si>
    <t>3-Methyl-1-butanol</t>
  </si>
  <si>
    <t>123-51-3</t>
  </si>
  <si>
    <t>64993-14-2</t>
  </si>
  <si>
    <t>18048-64-1</t>
  </si>
  <si>
    <t>106635-86-3</t>
  </si>
  <si>
    <t>72594-77-5</t>
  </si>
  <si>
    <t>Hydroxytyrosol</t>
  </si>
  <si>
    <t>4903-09-7</t>
  </si>
  <si>
    <t>74918-21-1</t>
  </si>
  <si>
    <t>N,N-Diethyl-m-toluamide</t>
  </si>
  <si>
    <t>AOO</t>
  </si>
  <si>
    <t>Kern et al. (2010)</t>
  </si>
  <si>
    <t>2657-25-2</t>
  </si>
  <si>
    <t>DMSO</t>
  </si>
  <si>
    <t>BASF #6</t>
  </si>
  <si>
    <t>Aniline Compounds</t>
  </si>
  <si>
    <t>70% ETOH</t>
  </si>
  <si>
    <t>66422-95-5</t>
  </si>
  <si>
    <t>2,5-Diaminotoluene sulfate</t>
  </si>
  <si>
    <t>615-50-9</t>
  </si>
  <si>
    <t>313682-08-5</t>
  </si>
  <si>
    <t>15537-76-5</t>
  </si>
  <si>
    <t>ACE</t>
  </si>
  <si>
    <t>Azoles</t>
  </si>
  <si>
    <t>DMSO</t>
  </si>
  <si>
    <t>Carboxylic Acids</t>
  </si>
  <si>
    <t>AOO</t>
  </si>
  <si>
    <t xml:space="preserve">Hydrocarbons, Cyclic
Hydrocarbons, Halogenated
</t>
  </si>
  <si>
    <t>83-42-1</t>
  </si>
  <si>
    <t>4638-48-6</t>
  </si>
  <si>
    <t>Hydrocarbons, Halogenated</t>
  </si>
  <si>
    <t>AOO</t>
  </si>
  <si>
    <t>AOO</t>
  </si>
  <si>
    <t>152811-62-6</t>
  </si>
  <si>
    <t>621-59-0</t>
  </si>
  <si>
    <t>444731-74-2</t>
  </si>
  <si>
    <t>AOO</t>
  </si>
  <si>
    <t>DMSO</t>
  </si>
  <si>
    <t>Formulation 33</t>
  </si>
  <si>
    <t>Kern et al. (2010)</t>
  </si>
  <si>
    <t>Kern et al. (2010)</t>
  </si>
  <si>
    <t>57074-21-2</t>
  </si>
  <si>
    <t>Formulation 51</t>
  </si>
  <si>
    <t>DMSO</t>
  </si>
  <si>
    <t>DMF</t>
  </si>
  <si>
    <t>5146-66-7</t>
  </si>
  <si>
    <t xml:space="preserve">Benzocaine     </t>
  </si>
  <si>
    <t>637-07-0</t>
  </si>
  <si>
    <t>150114-71-9/1702-17-6/1918-02-1</t>
  </si>
  <si>
    <t>Aluminum  chloride</t>
  </si>
  <si>
    <t>Kimber et al. (1995)</t>
  </si>
  <si>
    <t>Kern et al. (2010)</t>
  </si>
  <si>
    <t>106-22-9</t>
  </si>
  <si>
    <t>13453-07-1</t>
  </si>
  <si>
    <t>111-41-1</t>
  </si>
  <si>
    <t>4-Methoxyacetophenone</t>
  </si>
  <si>
    <t>84116-46-1</t>
  </si>
  <si>
    <t>Kern et al. (2010)</t>
  </si>
  <si>
    <t>DMSO</t>
  </si>
  <si>
    <t>99-56-9</t>
  </si>
  <si>
    <t>dH2O</t>
  </si>
  <si>
    <t>127-51-5</t>
  </si>
  <si>
    <t>305366-97-6</t>
  </si>
  <si>
    <t>Alcohols</t>
  </si>
  <si>
    <t>AOO</t>
  </si>
  <si>
    <t>600-22-6</t>
  </si>
  <si>
    <t>2136-71-2</t>
  </si>
  <si>
    <t>Dimethyl sulfone</t>
  </si>
  <si>
    <t>Sulfur Compounds</t>
  </si>
  <si>
    <t>6259-76-3</t>
  </si>
  <si>
    <t>Aniline Compounds</t>
  </si>
  <si>
    <t>313680-92-1</t>
  </si>
  <si>
    <t>184944-86-3</t>
  </si>
  <si>
    <t>168.24</t>
  </si>
  <si>
    <t>111-40-0</t>
  </si>
  <si>
    <t>Formulation 10</t>
  </si>
  <si>
    <t>Acetone/saline (1:1)</t>
  </si>
  <si>
    <t>6-[(2-Methyl-3-pyridinyl)oxy]-3-pyridinamine</t>
  </si>
  <si>
    <t>Dodecylmethanesulfonate</t>
  </si>
  <si>
    <t>R-Carvoxime</t>
  </si>
  <si>
    <t>Cytosine hemihydrate</t>
  </si>
  <si>
    <t>BASF #1</t>
  </si>
  <si>
    <t>613-29-6</t>
  </si>
  <si>
    <t>ACE</t>
  </si>
  <si>
    <t>Kern et al. (2010)</t>
  </si>
  <si>
    <t>Kern et al. (2010)</t>
  </si>
  <si>
    <t>1-chloro-3-iodopropane</t>
  </si>
  <si>
    <t>6940-76-7</t>
  </si>
  <si>
    <t>DMF</t>
  </si>
  <si>
    <t>2-(4-Oxopentyl)-1h-isoindole-1,3(2h)-dione</t>
  </si>
  <si>
    <t>Alpha-(p-toluenesulfonyl)-4-fluorobenzyliso-nitrile</t>
  </si>
  <si>
    <t>154265-59-5</t>
  </si>
  <si>
    <t>106-51-4</t>
  </si>
  <si>
    <t>Clofibrate</t>
  </si>
  <si>
    <t>56216-28-5</t>
  </si>
  <si>
    <t>AOO</t>
  </si>
  <si>
    <t>Formulation 54</t>
  </si>
  <si>
    <t>2-[1-(4-Bromophenyl)-1-phenylethoxy]-N,N-dimethylethanamine hydrochloride</t>
  </si>
  <si>
    <t>A SC600</t>
  </si>
  <si>
    <t>1477-55-0</t>
  </si>
  <si>
    <t>Alcohols; Sulfur Compounds; Lipids</t>
  </si>
  <si>
    <t>Nitro Compounds; Hydrocarbons, Cyclic</t>
  </si>
  <si>
    <t>767-05-5</t>
  </si>
  <si>
    <t>AOO</t>
  </si>
  <si>
    <t>Sulfur Compounds</t>
  </si>
  <si>
    <t>Kern et al. (2010)</t>
  </si>
  <si>
    <t>Equol</t>
  </si>
  <si>
    <t>531-95-3</t>
  </si>
  <si>
    <t>170.25</t>
  </si>
  <si>
    <t>577-71-9</t>
  </si>
  <si>
    <t>DU-13B</t>
  </si>
  <si>
    <t>422556-08-9/99607-70-2</t>
  </si>
  <si>
    <t>AOO</t>
  </si>
  <si>
    <t>141-05-9</t>
  </si>
  <si>
    <t>Acids, acyclic</t>
  </si>
  <si>
    <t>Amides; Sulfur Compounds; Amines</t>
  </si>
  <si>
    <t>Amines
Phenols</t>
  </si>
  <si>
    <t>Kern et al. (2010)</t>
  </si>
  <si>
    <t>Non-ionic surfactant 9</t>
  </si>
  <si>
    <t>70-34-8</t>
  </si>
  <si>
    <t>121225-98-7</t>
  </si>
  <si>
    <t xml:space="preserve"> 40487-42-1/422556-08-9</t>
  </si>
  <si>
    <t>3-Fluoro-5-(3-pyridinyl)benzen-amine</t>
  </si>
  <si>
    <t>5-Methyl-2-phenyl-2-hexenal</t>
  </si>
  <si>
    <t>106-47-8</t>
  </si>
  <si>
    <t>N-(3,4-Dichlorophenyl)-N'-(1-methylethyl)-imidodicarbonimidic diamide monohydrochloride</t>
  </si>
  <si>
    <t>Ethyl 1H-1,2,4-triazole-3-carboxylate</t>
  </si>
  <si>
    <t>Basketter et al. (1992a)</t>
  </si>
  <si>
    <t>4-Iodo-1-phthalimido-pentane</t>
  </si>
  <si>
    <t>6-Methylcoumarin</t>
  </si>
  <si>
    <t>684-93-5</t>
  </si>
  <si>
    <t>Overall LLNA 
Call (Majority) 
(Subs/Veh)</t>
  </si>
  <si>
    <t>BASF #2</t>
  </si>
  <si>
    <t>Phenylacetaldehyde</t>
  </si>
  <si>
    <t>61-33-6</t>
  </si>
  <si>
    <t>465-29-2</t>
  </si>
  <si>
    <t>552-30-7</t>
  </si>
  <si>
    <t>145701-23-1/29450-45-1</t>
  </si>
  <si>
    <t>Basketter et al. (1999d)</t>
  </si>
  <si>
    <t>2,6-Dimethoxy-4-methyl-5-[3-(trifluoromethyl)-phenoxy]-8-quinolinamine</t>
  </si>
  <si>
    <t>(4Z)-2-Methyl-6-methyleneoct-4-ene</t>
  </si>
  <si>
    <t xml:space="preserve">42874-03-3 </t>
  </si>
  <si>
    <t>Chlorothalonil</t>
  </si>
  <si>
    <t>2-Bromo-5-hydroxy-benzaldehyde</t>
  </si>
  <si>
    <t>89-02-1</t>
  </si>
  <si>
    <t>1-[5-[(4-Fluorophenyl)methyl]-2-furanyl]ethanone</t>
  </si>
  <si>
    <t xml:space="preserve">2,6-Dimethoxy-4-methyl-8-nitro-5-[3-(trifluoromethyl)-phenoxy]quinoline </t>
  </si>
  <si>
    <t>7,12-Dimethylbenz[a]anthracene</t>
  </si>
  <si>
    <t>Hydrocarbons, Halogenated</t>
  </si>
  <si>
    <t>cis-4-Cyano-4-[3-(cyclopentyloxy)-4-methoxyphenyl]cyclo-hexanecarboxylic acid</t>
  </si>
  <si>
    <t>127-78-1</t>
  </si>
  <si>
    <t>Oleyl methane sulfonate</t>
  </si>
  <si>
    <t>112-82-3</t>
  </si>
  <si>
    <t>1-Chlorohexadecane</t>
  </si>
  <si>
    <t>rLLNA False Negatives</t>
  </si>
  <si>
    <t>Overall LLNA
Call (Majority)
(Subs/Veh)</t>
  </si>
  <si>
    <t>rLLNA Call
 (Subs/Veh)</t>
  </si>
  <si>
    <t>4,4,4-Trifluoro-1-phenylbutane-1,3-dione</t>
  </si>
  <si>
    <t>51323-71-8</t>
  </si>
  <si>
    <t>1-(3',4',5'-Tetramethoxyphenyl)-4-dimethylpentane-1,3-dione</t>
  </si>
  <si>
    <t>1-Iodohexane</t>
  </si>
  <si>
    <t>Oxazolone</t>
  </si>
  <si>
    <t>8-[(4-Phthalimido-1-methylbutyl)amino]-2,6-dimethoxy-4-methyl-5-(3-trifluoromethylphenoxy)quinoline</t>
  </si>
  <si>
    <t>12-Bromododecanoic acid</t>
  </si>
  <si>
    <t>Lauryl gallate</t>
  </si>
  <si>
    <t>Abietic acid</t>
  </si>
  <si>
    <t>2-(4-tert-Amylcyclohexyl)acetaldehyde</t>
  </si>
  <si>
    <t>R(+)-Limonene</t>
  </si>
  <si>
    <t>Hydrocarbons, Other</t>
  </si>
  <si>
    <t>116-26-7</t>
  </si>
  <si>
    <t>4-Hydroxybenzoic acid</t>
  </si>
  <si>
    <t>6-Methylisoeugenol</t>
  </si>
  <si>
    <t>N-(4-Methoxyphenyl)-3-oxobutanamide</t>
  </si>
  <si>
    <t>M-Chloropropiophenone</t>
  </si>
  <si>
    <t>1-Iodooctadecane</t>
  </si>
  <si>
    <t>3 and 4-(4-Hydroxy-4-methylpentyl)-3-cyclohexane-1-carboxaldehyde</t>
  </si>
  <si>
    <t>6-Methoxy-4-methyl-2(1H)-quinolinone</t>
  </si>
  <si>
    <t>55-55-0</t>
  </si>
  <si>
    <t>6938-66-5</t>
  </si>
  <si>
    <t>1702-17-6/26544-20-7/ 81406-37-3</t>
  </si>
  <si>
    <t>151-21-3</t>
  </si>
  <si>
    <t>1118-71-4</t>
  </si>
  <si>
    <t>93-51-6</t>
  </si>
  <si>
    <t>4-Phenylenediamine</t>
  </si>
  <si>
    <t>NTP Study Submitted by: Dori Germolec</t>
  </si>
  <si>
    <t>Benzalkonium chloride</t>
  </si>
  <si>
    <t>Formulation 20</t>
  </si>
  <si>
    <t>Overall LLNA 
Call 
(Most Conservative)</t>
  </si>
  <si>
    <t>94612-91-6</t>
  </si>
  <si>
    <t>3-Hydroxy-2-phenyl-4-quinolinecarboxylic acid</t>
  </si>
  <si>
    <t>DU-1B</t>
  </si>
  <si>
    <t>Sodium ethyl xanthate</t>
  </si>
  <si>
    <t>DU-1C</t>
  </si>
  <si>
    <t>145701-23-1</t>
  </si>
  <si>
    <t>71-36-3</t>
  </si>
  <si>
    <t>Formulation 9</t>
  </si>
  <si>
    <t>Lipids</t>
  </si>
  <si>
    <t>[4S-[1(E),4alpha,5alpha]]-1-[3-[2-[4-Methoxy-2-(phenylmethoxy)-benzoyl]-4-propoxyphenyl]-1-oxo-2-propenyl]-3,4-dimethyl-5-phenyl-2-imidazoli-dinone</t>
  </si>
  <si>
    <t>1-Phenyl-2-methylbutane-1,3-dione</t>
  </si>
  <si>
    <t>Ketones; Heterocyclic Compounds</t>
  </si>
  <si>
    <t>3913-71-1</t>
  </si>
  <si>
    <t>591-27-5</t>
  </si>
  <si>
    <t>81406-37-3/145701-23-1</t>
  </si>
  <si>
    <t>Amines
Hydroarbons. Cyclic</t>
  </si>
  <si>
    <t>Basketter &amp; Scholes (1992c)</t>
  </si>
  <si>
    <t>31906-04-4</t>
  </si>
  <si>
    <t xml:space="preserve">Benzocaine    </t>
  </si>
  <si>
    <t>3-Methylisoeugenol</t>
  </si>
  <si>
    <t>PG</t>
  </si>
  <si>
    <t>Ethylenediamine free base</t>
  </si>
  <si>
    <t>25% ETOH</t>
  </si>
  <si>
    <t>30% ETOH</t>
  </si>
  <si>
    <t>2-Chloro-6-methoxy-4-methylquinoline</t>
  </si>
  <si>
    <t>Formulation 26</t>
  </si>
  <si>
    <t>1689-99-2/81406-37-3</t>
  </si>
  <si>
    <t xml:space="preserve">
3810-74-0</t>
  </si>
  <si>
    <t xml:space="preserve">Phenylacetaldehyde                  </t>
  </si>
  <si>
    <t>3,4-Dihydrocoumarin</t>
  </si>
  <si>
    <t>Nitriles</t>
  </si>
  <si>
    <t xml:space="preserve">Hydroxycitronellal </t>
  </si>
  <si>
    <t>91-64-5</t>
  </si>
  <si>
    <t>99-76-3</t>
  </si>
  <si>
    <t>Esters; Sulfur Compounds</t>
  </si>
  <si>
    <t>1-Iodononane</t>
  </si>
  <si>
    <t>1-Phenyloctane-1,3-dione</t>
  </si>
  <si>
    <t xml:space="preserve">
148.16 </t>
  </si>
  <si>
    <t>Ikarashi et al. (2002)</t>
  </si>
  <si>
    <t>(4R,5S)-(-)-1,5-Dimethyl-4-phenyl-2-imidazolidinone</t>
  </si>
  <si>
    <t>176665-06-8</t>
  </si>
  <si>
    <t>Dipropylene triamine</t>
  </si>
  <si>
    <t>137-26-8</t>
  </si>
  <si>
    <t>616-38-6</t>
  </si>
  <si>
    <t>DU-4</t>
  </si>
  <si>
    <t>Diethyl sulfate</t>
  </si>
  <si>
    <t>39236-46-9</t>
  </si>
  <si>
    <t>Acetyl isovaleryl</t>
  </si>
  <si>
    <t>p-Aminobenzoic acid</t>
  </si>
  <si>
    <t>Diethyl maleate</t>
  </si>
  <si>
    <t>Hydrocarbons</t>
  </si>
  <si>
    <t>2634-33-5</t>
  </si>
  <si>
    <t>Esters; Ethers</t>
  </si>
  <si>
    <t>DU-9A</t>
  </si>
  <si>
    <t>Amines 
Onium Compounds</t>
  </si>
  <si>
    <t>Clove bud oil</t>
  </si>
  <si>
    <t>36727-29-4</t>
  </si>
  <si>
    <t>Ammonium tetrachloroplatinate</t>
  </si>
  <si>
    <t>Formulation 50</t>
  </si>
  <si>
    <t>Laurylglycerin derivative</t>
  </si>
  <si>
    <t>Date of analysis</t>
  </si>
  <si>
    <t>5392-40-5</t>
  </si>
  <si>
    <t>2-Methoxy-4-methylphenol</t>
  </si>
  <si>
    <r>
      <t>EtOH/H</t>
    </r>
    <r>
      <rPr>
        <vertAlign val="subscript"/>
        <sz val="12"/>
        <rFont val="Times New Roman"/>
        <family val="0"/>
      </rPr>
      <t>2</t>
    </r>
    <r>
      <rPr>
        <sz val="12"/>
        <rFont val="Times New Roman"/>
        <family val="1"/>
      </rPr>
      <t>O</t>
    </r>
  </si>
  <si>
    <t>Oleic acid</t>
  </si>
  <si>
    <t>6119-92-2</t>
  </si>
  <si>
    <t>Lalko &amp; Api (2006)</t>
  </si>
  <si>
    <t xml:space="preserve">Methyl salicylate     </t>
  </si>
  <si>
    <t>Ikarashi et al. (1992b)</t>
  </si>
  <si>
    <t>Copper (II) chloride</t>
  </si>
  <si>
    <t>3-Phenylenediamine</t>
  </si>
  <si>
    <t>LLNA Vehicle</t>
  </si>
  <si>
    <t>ACE</t>
  </si>
  <si>
    <t xml:space="preserve">Cinnamic aldehyde </t>
  </si>
  <si>
    <t>78-70-6</t>
  </si>
  <si>
    <t>DU-10</t>
  </si>
  <si>
    <t>15646-46-5</t>
  </si>
  <si>
    <t>Non-ionic surfactant 8</t>
  </si>
  <si>
    <t xml:space="preserve">Eugenol    </t>
  </si>
  <si>
    <t>108-77-0</t>
  </si>
  <si>
    <t>Non-ionic surfactant 3</t>
  </si>
  <si>
    <t>19218-94-1</t>
  </si>
  <si>
    <t>81406-37-3</t>
  </si>
  <si>
    <t>Coumarin A</t>
  </si>
  <si>
    <t>Linalool aldehyde</t>
  </si>
  <si>
    <t>Carboxylic Acids; Sulfur Compounds</t>
  </si>
  <si>
    <t>N-(2-Hydroxyethyl)-ethylendiamine</t>
  </si>
  <si>
    <t>p-tert-Butylphenyl 1-
(2,3-epoxy)propyl
ether</t>
  </si>
  <si>
    <t>5% SLS</t>
  </si>
  <si>
    <t>Hydrocortisone</t>
  </si>
  <si>
    <t>Amides; Amines</t>
  </si>
  <si>
    <t>Diethylenetriamine</t>
  </si>
  <si>
    <t>Precursor surfactant 2</t>
  </si>
  <si>
    <t>Citral PQ extra</t>
  </si>
  <si>
    <t>Unsaturated fatty acid ester</t>
  </si>
  <si>
    <t>Oxirane, mono((C12-14-alkyloxy)methyl)
derivs</t>
  </si>
  <si>
    <t>DU-11A</t>
  </si>
  <si>
    <t>DU-11B</t>
  </si>
  <si>
    <t xml:space="preserve">Glycerol </t>
  </si>
  <si>
    <t>2,4,6-Trichloro-1,3,5-triazine</t>
  </si>
  <si>
    <t>Phenols; Carboxylic Acids</t>
  </si>
  <si>
    <t>2-Hydroxypropyl methacrylate</t>
  </si>
  <si>
    <t xml:space="preserve">Methyl 4-hydroxybenzoate           </t>
  </si>
  <si>
    <t xml:space="preserve"> Hydrocarbons, Cyclic</t>
  </si>
  <si>
    <t>3508-00-7</t>
  </si>
  <si>
    <t>143-15-7</t>
  </si>
  <si>
    <t>Warbrick et al. (1999b)</t>
  </si>
  <si>
    <t>Trinitrochlorobenzene</t>
  </si>
  <si>
    <t>Carboxylic Acids; Lipids</t>
  </si>
  <si>
    <t>108-46-3</t>
  </si>
  <si>
    <t>Atrazine SC</t>
  </si>
  <si>
    <t>DU-5A</t>
  </si>
  <si>
    <t>27072-45-3</t>
  </si>
  <si>
    <t>Gerberick et al. (2007)</t>
  </si>
  <si>
    <t>104-54-1</t>
  </si>
  <si>
    <t>122-57-6</t>
  </si>
  <si>
    <t>Clove leaf oil</t>
  </si>
  <si>
    <t>77-78-1</t>
  </si>
  <si>
    <t>64470-88-8</t>
  </si>
  <si>
    <t>Bandrowski’s base</t>
  </si>
  <si>
    <t>Vinylpyridine</t>
  </si>
  <si>
    <t xml:space="preserve">Benzyl salicylate </t>
  </si>
  <si>
    <t>923-26-2</t>
  </si>
  <si>
    <t>Anthranilic acid</t>
  </si>
  <si>
    <t>167998-73-4</t>
  </si>
  <si>
    <t>Fx + Me EW 69</t>
  </si>
  <si>
    <t>Perillaldehyde</t>
  </si>
  <si>
    <t>Saccharin</t>
  </si>
  <si>
    <t>Octinol</t>
  </si>
  <si>
    <t>72</t>
  </si>
  <si>
    <t>120-51-4</t>
  </si>
  <si>
    <t>170928-69-5</t>
  </si>
  <si>
    <t>98967-40-9</t>
  </si>
  <si>
    <t>Ethers; Sulfur Compounds</t>
  </si>
  <si>
    <t xml:space="preserve">Hydrocarbons, Cyclic </t>
  </si>
  <si>
    <t>Trimethylhexamine diamine</t>
  </si>
  <si>
    <t>13706-86-0</t>
  </si>
  <si>
    <t>DU-8B</t>
  </si>
  <si>
    <t>Formulation 25</t>
  </si>
  <si>
    <t xml:space="preserve">124495-18-7/ 
113096-99-4 </t>
  </si>
  <si>
    <t>107-22-2</t>
  </si>
  <si>
    <t>Gerberick et al. (1992)</t>
  </si>
  <si>
    <t>EXP 10810 A</t>
  </si>
  <si>
    <t>Formulation 16</t>
  </si>
  <si>
    <t>Bakelite EPR 162</t>
  </si>
  <si>
    <t>176665-02-4</t>
  </si>
  <si>
    <t>Bakelite EPR 161</t>
  </si>
  <si>
    <t>Formulation 8</t>
  </si>
  <si>
    <t>Alcohols; Sulfur Compounds; Lipids</t>
  </si>
  <si>
    <t>Lemongrass oil</t>
  </si>
  <si>
    <t>525-76-8</t>
  </si>
  <si>
    <t>Formulation 13</t>
  </si>
  <si>
    <t>1
Conc. (%)</t>
  </si>
  <si>
    <t>1
SI</t>
  </si>
  <si>
    <t>1,2-Diaminocyclohexane</t>
  </si>
  <si>
    <t>100-11-8</t>
  </si>
  <si>
    <t>Inorganic Chemical, Chromium Compounds; Inorganic Chemical, Potassium Compounds</t>
  </si>
  <si>
    <t>Heterocyclic Compounds</t>
  </si>
  <si>
    <t>Benzyl bromide</t>
  </si>
  <si>
    <t>Glyoxylic  acid</t>
  </si>
  <si>
    <t>alpha-Amylcinnamicaldehyde</t>
  </si>
  <si>
    <t>Gold (III) chloride</t>
  </si>
  <si>
    <t>Methylanisylidene acetone</t>
  </si>
  <si>
    <t>2835-95-2</t>
  </si>
  <si>
    <t xml:space="preserve">
265.91 </t>
  </si>
  <si>
    <t>176665-09-1</t>
  </si>
  <si>
    <t xml:space="preserve">
206.24 </t>
  </si>
  <si>
    <t>34494-04-7/NA</t>
  </si>
  <si>
    <t>16691-43-3</t>
  </si>
  <si>
    <t>C4 Azalactone</t>
  </si>
  <si>
    <t>Total</t>
  </si>
  <si>
    <t>70% DMSO</t>
  </si>
  <si>
    <t>Non-ionic surfactant 1</t>
  </si>
  <si>
    <t>alpha-Methylphenylacetaldehyde</t>
  </si>
  <si>
    <t>Formulation 39</t>
  </si>
  <si>
    <t>Isononanoyl chloride</t>
  </si>
  <si>
    <t>8018-01-7/57966-95-7</t>
  </si>
  <si>
    <t>Formulation 15</t>
  </si>
  <si>
    <t>DU-9B</t>
  </si>
  <si>
    <t>167998-76-7</t>
  </si>
  <si>
    <t>3-Amino-5-mercapto-1,2,4-triazole</t>
  </si>
  <si>
    <t>2-Bromotetradecanoic acid</t>
  </si>
  <si>
    <t>Cobalt chloride</t>
  </si>
  <si>
    <t>Salicylic acid</t>
  </si>
  <si>
    <t>Aldehydes; Hydrocarbons, Cyclic</t>
  </si>
  <si>
    <t>Hexyl cinnamic aldehyde</t>
  </si>
  <si>
    <t>1-Butanol</t>
  </si>
  <si>
    <t>Linalool alcohol</t>
  </si>
  <si>
    <t>Dicyclohexylcarbodiimide</t>
  </si>
  <si>
    <t xml:space="preserve">
538-75-0 </t>
  </si>
  <si>
    <t>Iodopropynyl butylcarbamate</t>
  </si>
  <si>
    <t>144-62-7</t>
  </si>
  <si>
    <t>3775-21-1</t>
  </si>
  <si>
    <t>422556-08-9/145701-23-1/81406-37-3/99607-70-2</t>
  </si>
  <si>
    <t>Formulation 53</t>
  </si>
  <si>
    <t>1-Iodohexadecane</t>
  </si>
  <si>
    <t>Kimber et al. (1997)</t>
  </si>
  <si>
    <t>Alcohols; Carboxylic Acids</t>
  </si>
  <si>
    <t>81-07-2</t>
  </si>
  <si>
    <t>17369-59-4</t>
  </si>
  <si>
    <t xml:space="preserve">Glutaraldehyde </t>
  </si>
  <si>
    <t>p-Methylhydrocinnamic aldehyde</t>
  </si>
  <si>
    <t xml:space="preserve">
114.19 </t>
  </si>
  <si>
    <t>[3aS-(3aalpha,4beta,5alpha,6alpha,8beta,9alpha,9abeta,10S*)]-6-Ethenyldecahydro-5-hydroxy-4,6,9,10-tetramethyl-1-oxo-3a,9-propano-3aH-cyclopentacycloocten-8-yl [(methylsulfonyl)-oxy]acetate</t>
  </si>
  <si>
    <t>Pharmaceutical intermediate</t>
  </si>
  <si>
    <t>Hilton et al. (1996)</t>
  </si>
  <si>
    <t>TW-25B</t>
  </si>
  <si>
    <t>MC-2500</t>
  </si>
  <si>
    <t>80-62-6</t>
  </si>
  <si>
    <t>Gold sodium thiosulfate</t>
  </si>
  <si>
    <t>25646-71-3</t>
  </si>
  <si>
    <t xml:space="preserve">Ethyl vanillin </t>
  </si>
  <si>
    <t>Butyl glycidyl ether</t>
  </si>
  <si>
    <t>Aldehydes</t>
  </si>
  <si>
    <t>Ethyl 4-iodobenzoate</t>
  </si>
  <si>
    <t>886-38-4</t>
  </si>
  <si>
    <t>8
Conc. (%)</t>
  </si>
  <si>
    <t>50-00-0</t>
  </si>
  <si>
    <t>92457-01-7</t>
  </si>
  <si>
    <t>Anderson et al. (2008)</t>
  </si>
  <si>
    <t>Break-Free CLP</t>
  </si>
  <si>
    <t>Royco 634</t>
  </si>
  <si>
    <t>MC-25</t>
  </si>
  <si>
    <t>Carbohydrates 
Lactones 
Polycyclic compounds</t>
  </si>
  <si>
    <t>2,5-Diaminotoluene</t>
  </si>
  <si>
    <t>629-72-1</t>
  </si>
  <si>
    <t>1.7</t>
  </si>
  <si>
    <t>629-93-6</t>
  </si>
  <si>
    <t>97-54-1</t>
  </si>
  <si>
    <t>2-Aminoethyl-methylsulfone</t>
  </si>
  <si>
    <t>Chlorobenzene</t>
  </si>
  <si>
    <t>100-39-0</t>
  </si>
  <si>
    <t>1-Bromodocosane</t>
  </si>
  <si>
    <t>trans-2-Decenal</t>
  </si>
  <si>
    <t>1-Aminopyridazin-Ium Iodide</t>
  </si>
  <si>
    <t>1675-54-3</t>
  </si>
  <si>
    <t>Ethers</t>
  </si>
  <si>
    <t>De Jong et al. (2002b)</t>
  </si>
  <si>
    <t>trans-2-Hexenal</t>
  </si>
  <si>
    <t>Toluene 2,4-diisocyanate</t>
  </si>
  <si>
    <t>598-82-3</t>
  </si>
  <si>
    <t>106-50-3</t>
  </si>
  <si>
    <t>Hilton et al. (1996b)</t>
  </si>
  <si>
    <t>Amines
Phenols</t>
  </si>
  <si>
    <t>Ashby et al. (1995)</t>
  </si>
  <si>
    <t>Triton X-100</t>
  </si>
  <si>
    <t>Tin chloride</t>
  </si>
  <si>
    <t>Hydroxypropyl cellulose in MeOH</t>
  </si>
  <si>
    <t>97886-45-8</t>
  </si>
  <si>
    <t xml:space="preserve">Isoeugenol      </t>
  </si>
  <si>
    <t xml:space="preserve">Isoeugenol    </t>
  </si>
  <si>
    <t>Formulation 32</t>
  </si>
  <si>
    <t>431-03-8</t>
  </si>
  <si>
    <t>176664-99-6</t>
  </si>
  <si>
    <t>Chemical Class</t>
  </si>
  <si>
    <t>3-Bromomethyl-5,5-dimethyl-dihydro-2(3H)-furanone</t>
  </si>
  <si>
    <t>Fatty alcohol #1</t>
  </si>
  <si>
    <t>68606-83-7/8006-81-3</t>
  </si>
  <si>
    <t>Clarithromycin</t>
  </si>
  <si>
    <t>502-67-0</t>
  </si>
  <si>
    <t>186743-29-3</t>
  </si>
  <si>
    <t>150114-71-9/145701-23-1</t>
  </si>
  <si>
    <t>EXP 11120 A</t>
  </si>
  <si>
    <t xml:space="preserve">CD-3                                          </t>
  </si>
  <si>
    <t xml:space="preserve">1,4-Dihydroquinone  </t>
  </si>
  <si>
    <t>121-33-5</t>
  </si>
  <si>
    <t>1-Bromoundecane</t>
  </si>
  <si>
    <t>Amine</t>
  </si>
  <si>
    <t>Diphenylcyclopropenone</t>
  </si>
  <si>
    <t xml:space="preserve">Ethylene glycol dimethacrylate </t>
  </si>
  <si>
    <t>97-90-5</t>
  </si>
  <si>
    <t>1166-52-5</t>
  </si>
  <si>
    <t>DMF</t>
  </si>
  <si>
    <t>176665-04-6</t>
  </si>
  <si>
    <t>Hydrocarbons, Cyclic</t>
  </si>
  <si>
    <t>BASF #3</t>
  </si>
  <si>
    <t>BASF #4</t>
  </si>
  <si>
    <t>BASF #5</t>
  </si>
  <si>
    <t>56-81-5</t>
  </si>
  <si>
    <t>Formulation 12</t>
  </si>
  <si>
    <t>Formulation 11</t>
  </si>
  <si>
    <t>Oxalic Acid</t>
  </si>
  <si>
    <t>Kimber &amp; Weisenberger (1991)</t>
  </si>
  <si>
    <t>Squalene</t>
  </si>
  <si>
    <t>3-Aminophenol</t>
  </si>
  <si>
    <t>4-Chloroaniline</t>
  </si>
  <si>
    <t>2.4-Dinitrobenzene sulfonic acid</t>
  </si>
  <si>
    <r>
      <t>H</t>
    </r>
    <r>
      <rPr>
        <vertAlign val="subscript"/>
        <sz val="12"/>
        <rFont val="Times New Roman"/>
        <family val="0"/>
      </rPr>
      <t>2</t>
    </r>
    <r>
      <rPr>
        <sz val="12"/>
        <rFont val="Times New Roman"/>
        <family val="1"/>
      </rPr>
      <t>O</t>
    </r>
  </si>
  <si>
    <t>Formulation 7</t>
  </si>
  <si>
    <t>Lead acetate</t>
  </si>
  <si>
    <t>2-Hydroxyethyl acrylate</t>
  </si>
  <si>
    <t>Methyl pyruvate</t>
  </si>
  <si>
    <t>67-68-5</t>
  </si>
  <si>
    <t>6728-26-3</t>
  </si>
  <si>
    <t>67-63-0</t>
  </si>
  <si>
    <t>Isopropanol</t>
  </si>
  <si>
    <t>4-Nitrobenzyl bromide</t>
  </si>
  <si>
    <t>764-85-2</t>
  </si>
  <si>
    <t>Formalin</t>
  </si>
  <si>
    <t>7.7 nmol</t>
  </si>
  <si>
    <t>1897-45-6</t>
  </si>
  <si>
    <t>3-Phenylpropenal</t>
  </si>
  <si>
    <t>rLLNA</t>
  </si>
  <si>
    <t>Concordance Analyses</t>
  </si>
  <si>
    <t>By Study</t>
  </si>
  <si>
    <t>By Substance/Vehicle</t>
  </si>
  <si>
    <t>Klink &amp; Meade (2003)</t>
  </si>
  <si>
    <t>rLLNA analysis</t>
  </si>
  <si>
    <t>Total number of tLLNA studies =</t>
  </si>
  <si>
    <t>Total number of rLLNA results =</t>
  </si>
  <si>
    <t>tLLNA</t>
  </si>
  <si>
    <t>185461-17-0</t>
  </si>
  <si>
    <t>Botham et al. (1991)</t>
  </si>
  <si>
    <t>12223-01-7</t>
  </si>
  <si>
    <t>3101-60-8</t>
  </si>
  <si>
    <t>Formulation 55</t>
  </si>
  <si>
    <t xml:space="preserve"> Sulfur Compounds</t>
  </si>
  <si>
    <t>150114-71-9/64700-56-7</t>
  </si>
  <si>
    <t>Azadi et al. (2004)</t>
  </si>
  <si>
    <t>Vanillin</t>
  </si>
  <si>
    <t>AE F016382 00 TK71 A101</t>
  </si>
  <si>
    <t>DU-11C</t>
  </si>
  <si>
    <t>Penicillin G</t>
  </si>
  <si>
    <t>Mercuric (II) chloride</t>
  </si>
  <si>
    <t>C19 Azalactone</t>
  </si>
  <si>
    <t xml:space="preserve">
747.95 </t>
  </si>
  <si>
    <t>Linoleic acid</t>
  </si>
  <si>
    <t xml:space="preserve">Phenyl benzoate </t>
  </si>
  <si>
    <t>109-89-7</t>
  </si>
  <si>
    <t>De Jong et al. (2002a)</t>
  </si>
  <si>
    <t>13557-75-0</t>
  </si>
  <si>
    <t>Vinylidene dichloride</t>
  </si>
  <si>
    <t>111-30-8</t>
  </si>
  <si>
    <t>Scholes et al. (1992)</t>
  </si>
  <si>
    <t>5
Conc. (%)</t>
  </si>
  <si>
    <t>5
SI</t>
  </si>
  <si>
    <t>Nitroso Compounds; Urea</t>
  </si>
  <si>
    <t>Hydrocarbons, Cyclic
Polycyclic Compounds</t>
  </si>
  <si>
    <t>693-58-3</t>
  </si>
  <si>
    <t>C6 Azalactone</t>
  </si>
  <si>
    <t>1-Bromododecane</t>
  </si>
  <si>
    <t>3-Hydroxy-4-methoxybenzaldehyde</t>
  </si>
  <si>
    <t>2-Aminophenol</t>
  </si>
  <si>
    <t>Amines</t>
  </si>
  <si>
    <t>Hydrocarbons, Cyclic; Nitro Compounds</t>
  </si>
  <si>
    <t>64700-56-7</t>
  </si>
  <si>
    <t>100-52-7</t>
  </si>
  <si>
    <t>Methyl(2-sulfomethyl) octadecanoate</t>
  </si>
  <si>
    <t>Ethylenediamine</t>
  </si>
  <si>
    <t xml:space="preserve">Benzyl cinnamate </t>
  </si>
  <si>
    <t>Coumarin</t>
  </si>
  <si>
    <t>3-Aminomethyl-3,5,5-
trimethylcyclohexylamine</t>
  </si>
  <si>
    <t>Kanamycin</t>
  </si>
  <si>
    <t>25389-94-0</t>
  </si>
  <si>
    <t>3344-77-2</t>
  </si>
  <si>
    <t>3-Dimethylaminopropylamine</t>
  </si>
  <si>
    <t>2,4-Hexadienal</t>
  </si>
  <si>
    <t xml:space="preserve">Potassium dichromate     </t>
  </si>
  <si>
    <t>4-(N-Ethyl-N-2-methan-sulfamido-ethyl)-2-methyl-1,4,-phenylenediamine</t>
  </si>
  <si>
    <t>1-Chloromethylpyrene</t>
  </si>
  <si>
    <t>3-Propoxybenzoic acid</t>
  </si>
  <si>
    <t>104-55-2</t>
  </si>
  <si>
    <t>13041-12-8</t>
  </si>
  <si>
    <t>Hydrocarbon, Halogenated; Nitro Compounds; Hydrocarbons, Cyclic</t>
  </si>
  <si>
    <t>Hydrocarbons, Acyclic; Sulfur Compounds</t>
  </si>
  <si>
    <t>2-Amino-6-chloro-4-nitrophenol</t>
  </si>
  <si>
    <t>2855-13-2</t>
  </si>
  <si>
    <t>Formulation 14</t>
  </si>
  <si>
    <t>Tetramethylthiuram disulfide</t>
  </si>
  <si>
    <t>1405-10-3</t>
  </si>
  <si>
    <t>1-Iododecane</t>
  </si>
  <si>
    <t>579-07-7</t>
  </si>
  <si>
    <t>Hydrocarbons, other</t>
  </si>
  <si>
    <t>112-67-4</t>
  </si>
  <si>
    <t>7492-44-6</t>
  </si>
  <si>
    <t>Formulation 19</t>
  </si>
  <si>
    <t>Carboxylic acids</t>
  </si>
  <si>
    <t>Ketones</t>
  </si>
  <si>
    <t>140-88-5</t>
  </si>
  <si>
    <t>Bisphenol A-diglycidyl ether</t>
  </si>
  <si>
    <t>Tartaric acid</t>
  </si>
  <si>
    <t>Non-ionic surfactant 7</t>
  </si>
  <si>
    <t>7-Bromotetradecane</t>
  </si>
  <si>
    <t>12-Bromo-1-dodecanol</t>
  </si>
  <si>
    <t>1928-43-4</t>
  </si>
  <si>
    <t>104-46-1</t>
  </si>
  <si>
    <t>4860-03-1</t>
  </si>
  <si>
    <t>C11 Azalactone</t>
  </si>
  <si>
    <t>62-53-3</t>
  </si>
  <si>
    <t>Benzaldehyde</t>
  </si>
  <si>
    <t>Azithromycin</t>
  </si>
  <si>
    <t>Basketter et al. (2003c)</t>
  </si>
  <si>
    <t>15% ETOH</t>
  </si>
  <si>
    <t>57-97-6</t>
  </si>
  <si>
    <t>83905-01-5</t>
  </si>
  <si>
    <t>2277-19-2</t>
  </si>
  <si>
    <t>759-73-9</t>
  </si>
  <si>
    <t>121-32-4</t>
  </si>
  <si>
    <t>Sultone C12</t>
  </si>
  <si>
    <t xml:space="preserve"> 584-84-9</t>
  </si>
  <si>
    <t>Benzoic acid</t>
  </si>
  <si>
    <t>Ryan et al. (2002)</t>
  </si>
  <si>
    <t>97-00-7</t>
  </si>
  <si>
    <t>Sulfur Compounds; Heterocyclic Compounds</t>
  </si>
  <si>
    <t>3.8</t>
  </si>
  <si>
    <t>Carboxylic Acids</t>
  </si>
  <si>
    <t>108-45-2</t>
  </si>
  <si>
    <t>186743-30-6</t>
  </si>
  <si>
    <t>Trienol</t>
  </si>
  <si>
    <t>Non-ionic surfactant 6</t>
  </si>
  <si>
    <t>6-Diethylaminohexyl bromide hydrobromide</t>
  </si>
  <si>
    <t>DU-8A</t>
  </si>
  <si>
    <t>88671-89-0/124495-18-7</t>
  </si>
  <si>
    <t>6-(Diethylamino)-1-hexanol</t>
  </si>
  <si>
    <t>Benzyl benzoate</t>
  </si>
  <si>
    <t>93-53-8</t>
  </si>
  <si>
    <t>104-27-8</t>
  </si>
  <si>
    <t>149-30-4</t>
  </si>
  <si>
    <t>362-06-7</t>
  </si>
  <si>
    <t>94-02-0</t>
  </si>
  <si>
    <t>5,5-Dimethyl-3-methylenedihydro-2(3H)-furanone</t>
  </si>
  <si>
    <t>F &amp; Fo WG 50 + 25</t>
  </si>
  <si>
    <t>Fluorescein isothiocyanate</t>
  </si>
  <si>
    <t>TNO Report, submitted by K. Skirda</t>
  </si>
  <si>
    <t>1702-17-6</t>
  </si>
  <si>
    <t>Formulation 4</t>
  </si>
  <si>
    <t>3.0</t>
  </si>
  <si>
    <t>4230-15-3</t>
  </si>
  <si>
    <t>Methyl hexadecenesulfonate</t>
  </si>
  <si>
    <t>Ethers; Phenols</t>
  </si>
  <si>
    <t>84-66-2</t>
  </si>
  <si>
    <t>Betts et al. (2006)</t>
  </si>
  <si>
    <t xml:space="preserve">Hexyl cinnamic aldehyde 
</t>
  </si>
  <si>
    <t>Loveless et al. (1996)</t>
  </si>
  <si>
    <t>1:3 ETOH/DEP</t>
  </si>
  <si>
    <t>Anhydrides
Carboxylic Acids</t>
  </si>
  <si>
    <t>MEKOO</t>
  </si>
  <si>
    <t>1,2-Benzisothiazolin-3-one</t>
  </si>
  <si>
    <t>Oripavine</t>
  </si>
  <si>
    <t>1.8</t>
  </si>
  <si>
    <t>Formaldehyde</t>
  </si>
  <si>
    <t>74036-97-8</t>
  </si>
  <si>
    <t>Alcohols; Hydrocarbons, other; Lipids</t>
  </si>
  <si>
    <t>Formulation 6</t>
  </si>
  <si>
    <t>IDR</t>
  </si>
  <si>
    <t>Ethyl (Z)-alpha-((2-(tert-butoxy)-1,1-dimethyl-2-oxoethoxy)imino)-2-(tritylamino)thiazol-4-acetate</t>
  </si>
  <si>
    <t>Ethyl acrylate</t>
  </si>
  <si>
    <t xml:space="preserve">765-09-3   </t>
  </si>
  <si>
    <t>DU-6</t>
  </si>
  <si>
    <t xml:space="preserve">
7787-56-6 </t>
  </si>
  <si>
    <t>135099-98-8</t>
  </si>
  <si>
    <t>m-Phenylenebis(methylamine)</t>
  </si>
  <si>
    <t>Oxyfluorfen EC</t>
  </si>
  <si>
    <t>NAVY 14 08 723</t>
  </si>
  <si>
    <t xml:space="preserve">Oxazolone                                  </t>
  </si>
  <si>
    <t>beta-Propiolactone</t>
  </si>
  <si>
    <t>112-89-0</t>
  </si>
  <si>
    <t>Alcohols</t>
  </si>
  <si>
    <t>cis-6-Nonenal</t>
  </si>
  <si>
    <t>2682-20-4</t>
  </si>
  <si>
    <t>55302-96-0</t>
  </si>
  <si>
    <t>Fatty acid glutamate</t>
  </si>
  <si>
    <t>5989-27-5</t>
  </si>
  <si>
    <t>176665-11-5</t>
  </si>
  <si>
    <t>1929-82-4</t>
  </si>
  <si>
    <t>100 % ETOH</t>
  </si>
  <si>
    <t>2871-01-4</t>
  </si>
  <si>
    <t>1-Bromobutane</t>
  </si>
  <si>
    <t xml:space="preserve">Benzocaine  </t>
  </si>
  <si>
    <t>Formulation 56</t>
  </si>
  <si>
    <t xml:space="preserve">Norbornene fluoroalcohol
</t>
  </si>
  <si>
    <t>7718-54-9</t>
  </si>
  <si>
    <t>122-40-7</t>
  </si>
  <si>
    <t>109-65-9</t>
  </si>
  <si>
    <t>219714-96-2/34256-82-1</t>
  </si>
  <si>
    <t>Ethyl benzoylacetate</t>
  </si>
  <si>
    <t>C17 Azalactone</t>
  </si>
  <si>
    <t>Cyclic Hydrocarbons Ketones</t>
  </si>
  <si>
    <t>-</t>
  </si>
  <si>
    <t>DU-12</t>
  </si>
  <si>
    <t>186743-24-8</t>
  </si>
  <si>
    <t>1-Bromooctadecane</t>
  </si>
  <si>
    <t>Formulation 17</t>
  </si>
  <si>
    <t>1066-51-9/1071-83-6</t>
  </si>
  <si>
    <t xml:space="preserve">Hydrocarbons, Cyclic
Polycyclic Compounds
</t>
  </si>
  <si>
    <t>544-77-4</t>
  </si>
  <si>
    <t>0.5</t>
  </si>
  <si>
    <t>Sodium  lauryl sulfate</t>
  </si>
  <si>
    <t xml:space="preserve">
7447-39-4 </t>
  </si>
  <si>
    <t>97-53-0</t>
  </si>
  <si>
    <t>1-Bromotetradecane</t>
  </si>
  <si>
    <t>Cinnamic aldehyde</t>
  </si>
  <si>
    <t>57077-36-8</t>
  </si>
  <si>
    <t>Pluronic L92 (1%)</t>
  </si>
  <si>
    <t>Methyl acrylate</t>
  </si>
  <si>
    <t>Geraniol</t>
  </si>
  <si>
    <t xml:space="preserve">Cyclamen aldehyde </t>
  </si>
  <si>
    <t>71 nmol</t>
  </si>
  <si>
    <t>DU-7</t>
  </si>
  <si>
    <t>142-83-6</t>
  </si>
  <si>
    <t>Formulation 37</t>
  </si>
  <si>
    <t>92-48-8</t>
  </si>
  <si>
    <t>87-86-5</t>
  </si>
  <si>
    <t>66-27-3</t>
  </si>
  <si>
    <t>Diethyl phthalate</t>
  </si>
  <si>
    <t>154750-20-6</t>
  </si>
  <si>
    <t>DU-13A</t>
  </si>
  <si>
    <t>2921-88-2/76703-62-3</t>
  </si>
  <si>
    <t>Pentachlorophenol</t>
  </si>
  <si>
    <t>Bertrand et al. (1997)</t>
  </si>
  <si>
    <t>1,1,3-Trimethyl-2-formyylcyclohexa-2,4-dione</t>
  </si>
  <si>
    <t>80% ETOH</t>
  </si>
  <si>
    <t>Furil</t>
  </si>
  <si>
    <t>492-94-4</t>
  </si>
  <si>
    <t>140-67-0</t>
  </si>
  <si>
    <t>Montelius et al (1994)</t>
  </si>
  <si>
    <t>Formulation 27</t>
  </si>
  <si>
    <t>103-95-7</t>
  </si>
  <si>
    <t xml:space="preserve">dl-Citronellol </t>
  </si>
  <si>
    <t>112-71-0</t>
  </si>
  <si>
    <t>4-Amino-3-nitrophenyl thiocyanate</t>
  </si>
  <si>
    <t>Formulation 21</t>
  </si>
  <si>
    <t>203866-13-1</t>
  </si>
  <si>
    <t>EtOH (10%)</t>
  </si>
  <si>
    <t>EtOH (50%)</t>
  </si>
  <si>
    <t>Wright et al. (2001)</t>
  </si>
  <si>
    <t>3386-33-2</t>
  </si>
  <si>
    <t xml:space="preserve">Potassium dichromate </t>
  </si>
  <si>
    <t>Methyl 2-nonynoate</t>
  </si>
  <si>
    <t>Litsea cubeb oil</t>
  </si>
  <si>
    <t>Formulation 40</t>
  </si>
  <si>
    <t>Hydrocarbons, Acyclic</t>
  </si>
  <si>
    <t>FAR01060-00</t>
  </si>
  <si>
    <t>20048-27-5</t>
  </si>
  <si>
    <t>0.5% Tween 80 in water</t>
  </si>
  <si>
    <t>DU-2A</t>
  </si>
  <si>
    <t>3-Methyleugenol</t>
  </si>
  <si>
    <t>5-Chloro-2,6-dimethoxy-4-methyl-8-nitroquinoline</t>
  </si>
  <si>
    <t>69-72-7</t>
  </si>
  <si>
    <t>Molecular Weight (g/mol)</t>
  </si>
  <si>
    <t>Coumarin B</t>
  </si>
  <si>
    <t>6-Chlorocoumarin</t>
  </si>
  <si>
    <t>26452-48-2</t>
  </si>
  <si>
    <t>94-36-0</t>
  </si>
  <si>
    <t>638-45-9</t>
  </si>
  <si>
    <t>Linolenic acid</t>
  </si>
  <si>
    <t>Streptomycin sulfate</t>
  </si>
  <si>
    <t>6-Chloro-1-hexanol</t>
  </si>
  <si>
    <t>73367-80-3</t>
  </si>
  <si>
    <t>110-86-1</t>
  </si>
  <si>
    <t>Urea</t>
  </si>
  <si>
    <t>toxic</t>
  </si>
  <si>
    <t>(5R)-5-Isopropenyl-2-methyl-
1-methylene-2-cyclohexene</t>
  </si>
  <si>
    <t>186743-25-9</t>
  </si>
  <si>
    <t>57213-69-1/81406-37-3</t>
  </si>
  <si>
    <t>Dimethyl sulfoxide</t>
  </si>
  <si>
    <t>Basketter et al. (1995)</t>
  </si>
  <si>
    <t>DMSO/H2O (9:1)</t>
  </si>
  <si>
    <t xml:space="preserve">308.134 / 291.776 </t>
  </si>
  <si>
    <t xml:space="preserve">
150.22</t>
  </si>
  <si>
    <t>Gerberick et al. (2004)</t>
  </si>
  <si>
    <t xml:space="preserve">Anisyl Alcohol </t>
  </si>
  <si>
    <t>Platinum  compounds</t>
  </si>
  <si>
    <t>1,3-Benzodioxazole-5-sulphonyl chloride</t>
  </si>
  <si>
    <t>H2O</t>
  </si>
  <si>
    <t>Oxalic acid</t>
  </si>
  <si>
    <t>DU-1D</t>
  </si>
  <si>
    <t>710 nmol</t>
  </si>
  <si>
    <t>Hydrocarbons, Cyclic; Sulfur Compounds</t>
  </si>
  <si>
    <t>7.1 nmol</t>
  </si>
  <si>
    <t>87977-28-4</t>
  </si>
  <si>
    <t>124-07-2</t>
  </si>
  <si>
    <t>Lactones</t>
  </si>
  <si>
    <t xml:space="preserve"> 6485-40-1</t>
  </si>
  <si>
    <t>1331-81-3</t>
  </si>
  <si>
    <t xml:space="preserve">2-Mercaptobenzothiazole </t>
  </si>
  <si>
    <t>Dimethyl carbonate</t>
  </si>
  <si>
    <t>81103-11-9</t>
  </si>
  <si>
    <t>3,3, 4,5-Tetrachlorosalicylanilide</t>
  </si>
  <si>
    <t>93-99-2</t>
  </si>
  <si>
    <t>Phenyl benzoate</t>
  </si>
  <si>
    <t>5-Chloro-2,6-dimethoxy-4-methylquinoline</t>
  </si>
  <si>
    <t>Potassium dichromate</t>
  </si>
  <si>
    <t>Formulation 3</t>
  </si>
  <si>
    <t>Hilton et al. (1998)</t>
  </si>
  <si>
    <t>1912-24-9</t>
  </si>
  <si>
    <t>4-Methylaminophenol sulfate</t>
  </si>
  <si>
    <t>101-39-3</t>
  </si>
  <si>
    <t>8000-29-1</t>
  </si>
  <si>
    <t>NC</t>
  </si>
  <si>
    <t>Ethyl 2,6-dichloro-5-fluoro-beta-oxo-3-pyridinepropanoate</t>
  </si>
  <si>
    <t>Dearman et al. (2007)</t>
  </si>
  <si>
    <t>Methyl 2-octynoate</t>
  </si>
  <si>
    <t>Nickel chloride</t>
  </si>
  <si>
    <t>Basketter et al. (1994)</t>
  </si>
  <si>
    <t>Geranium oil</t>
  </si>
  <si>
    <t>Citral</t>
  </si>
  <si>
    <t>4
SI</t>
  </si>
  <si>
    <t>Cinnamyl alcohol</t>
  </si>
  <si>
    <t>Isopropyl dicyandiamide</t>
  </si>
  <si>
    <t>Zinc mercaptobenzothiazole</t>
  </si>
  <si>
    <t>EtOH/DEP (1:3)</t>
  </si>
  <si>
    <t>4
Conc. (%)</t>
  </si>
  <si>
    <t xml:space="preserve">Eugenol                                      </t>
  </si>
  <si>
    <t>186743-26-0</t>
  </si>
  <si>
    <t>Streptomycin</t>
  </si>
  <si>
    <t>96568-04-6</t>
  </si>
  <si>
    <t>2-Methyl-2H-isothiazolone</t>
  </si>
  <si>
    <t>1-Chlorooctadecane</t>
  </si>
  <si>
    <t>Dearman et al. (2001)</t>
  </si>
  <si>
    <t>Chlorpromazine</t>
  </si>
  <si>
    <t>Quinoxyfen/cyproconazole</t>
  </si>
  <si>
    <t>514-10-3</t>
  </si>
  <si>
    <t>Quinones</t>
  </si>
  <si>
    <t>5.0</t>
  </si>
  <si>
    <t>Propylparaben</t>
  </si>
  <si>
    <t>Nickel sulfate</t>
  </si>
  <si>
    <t>Basketter et al. (2001a)</t>
  </si>
  <si>
    <t>216 .06</t>
  </si>
  <si>
    <t>4-Isopropyl-1-methylenecyclohexane</t>
  </si>
  <si>
    <t>51474-90-9</t>
  </si>
  <si>
    <t>Vocanson et al. (2006)</t>
  </si>
  <si>
    <t>Dimethyl sulfate</t>
  </si>
  <si>
    <t>Formulation 49</t>
  </si>
  <si>
    <t>4292-19-7</t>
  </si>
  <si>
    <t>2,4-Dinitrofluorobenzene</t>
  </si>
  <si>
    <t>5-Methyleugenol</t>
  </si>
  <si>
    <t>Atrazine</t>
  </si>
  <si>
    <t>Formulation 5</t>
  </si>
  <si>
    <t>Alachlor</t>
  </si>
  <si>
    <t>4,4-Dibromobenzil</t>
  </si>
  <si>
    <t>88671-89-0</t>
  </si>
  <si>
    <t>Propylene glycol</t>
  </si>
  <si>
    <t>4282-42-2</t>
  </si>
  <si>
    <t>141-32-2</t>
  </si>
  <si>
    <t>R-Carvone</t>
  </si>
  <si>
    <t>Hydrocarbons, cyclic 
Isocyanates</t>
  </si>
  <si>
    <t>2051-59-4</t>
  </si>
  <si>
    <t>1-Bromopentadecane</t>
  </si>
  <si>
    <t xml:space="preserve">Formalin   </t>
  </si>
  <si>
    <t>693-67-4</t>
  </si>
  <si>
    <t>tert-Butyl-3-aminobenzoate</t>
  </si>
  <si>
    <t>n-Ethyl-n-nitrosourea</t>
  </si>
  <si>
    <t>13820-41-2</t>
  </si>
  <si>
    <t>107-15-3</t>
  </si>
  <si>
    <t>Beryllium (II) sulfate</t>
  </si>
  <si>
    <t>5406-12-2</t>
  </si>
  <si>
    <t>Phenols</t>
  </si>
  <si>
    <t>Zinc dimethyldithiocarbamate</t>
  </si>
  <si>
    <t>93-76-5</t>
  </si>
  <si>
    <t>2,4-Dinitrochlorobenzene</t>
  </si>
  <si>
    <t>Hydroxycitronellal</t>
  </si>
  <si>
    <t>5-Chloro-2-hydroxy-3-nitro-[1,1-biphenyl]-3-carboxylic acid</t>
  </si>
  <si>
    <t>Fatty alcohol #2</t>
  </si>
  <si>
    <t>Anhydrides 
Carboxylic Acids</t>
  </si>
  <si>
    <t>Amides; Sulfur Compounds</t>
  </si>
  <si>
    <t>Formulation 22</t>
  </si>
  <si>
    <t>118-58-1</t>
  </si>
  <si>
    <t>Heterocyclic Compounds, Hydrocarbons; Hydrocarbons, Cyclic</t>
  </si>
  <si>
    <t>Hyrdocarbons
Cyclic
Polycyclic Compounds</t>
  </si>
  <si>
    <t>Formulation 2</t>
  </si>
  <si>
    <t>1-Bromotridecane</t>
  </si>
  <si>
    <t>Maleic acid</t>
  </si>
  <si>
    <t>1,6-Bis(2,3-epoxypropoxy)hexane</t>
  </si>
  <si>
    <t>2,4,5-Trichlorophenoxyacetic Acid</t>
  </si>
  <si>
    <t>Chlorpyrifos</t>
  </si>
  <si>
    <t>2-Methyl-2H-isothiazol-3-one</t>
  </si>
  <si>
    <t>Dibenzodioxocin</t>
  </si>
  <si>
    <t>Sodium metasilicate</t>
  </si>
  <si>
    <t xml:space="preserve">Penicillin G </t>
  </si>
  <si>
    <t>111-02-4 or 7683-64-9</t>
  </si>
  <si>
    <t>Formulation 41</t>
  </si>
  <si>
    <t>Acetone/dibutylpthalate (50:50)</t>
  </si>
  <si>
    <t>119-84-6</t>
  </si>
  <si>
    <t>Formulation 28</t>
  </si>
  <si>
    <t>55846-68-1</t>
  </si>
  <si>
    <t>1-Chlorononane</t>
  </si>
  <si>
    <t xml:space="preserve">Trimellitic anhydride </t>
  </si>
  <si>
    <t>6-Methyleugenol</t>
  </si>
  <si>
    <t>ECPA LLNA Project Report submitted by: Dow Chemical</t>
  </si>
  <si>
    <t>3-Methyl-4-phenyl-1,2,5-thiadiazole-1,1-dioxide</t>
  </si>
  <si>
    <t>Methyl salicylate</t>
  </si>
  <si>
    <t>Ethers
Phenols</t>
  </si>
  <si>
    <t>Niltriles</t>
  </si>
  <si>
    <t>1,2-Dibromo-2,4-dicyanobutane</t>
  </si>
  <si>
    <t>1,4-Dihydroquinone</t>
  </si>
  <si>
    <t>Benzoyl peroxide</t>
  </si>
  <si>
    <t>Imines</t>
  </si>
  <si>
    <t>Methyl dodecanesulfonate</t>
  </si>
  <si>
    <t>N-(2-chloro-4-pyrimidinyl)-n,2,3-trimethyl-2H-indazol-6-amine</t>
  </si>
  <si>
    <t>Heterocyclic Compounds; Sulfur Compounds; Lactones</t>
  </si>
  <si>
    <t>92841-65-1</t>
  </si>
  <si>
    <t>Submitted by Dow AgroSciences</t>
  </si>
  <si>
    <t>Formulation 23</t>
  </si>
  <si>
    <t>1-Bromononane</t>
  </si>
  <si>
    <t>95-55-6</t>
  </si>
  <si>
    <t>2-Nitro-p-phenylenediamine</t>
  </si>
  <si>
    <t>121-57-3</t>
  </si>
  <si>
    <t>56290-55-2</t>
  </si>
  <si>
    <t>Formulation 30</t>
  </si>
  <si>
    <t>Methyl 4-(bromomethyl)benzoate</t>
  </si>
  <si>
    <t>Formulation 31</t>
  </si>
  <si>
    <t>99607-70-2</t>
  </si>
  <si>
    <t xml:space="preserve">Tetramethylthiuram disulfide </t>
  </si>
  <si>
    <t>2921-88-2</t>
  </si>
  <si>
    <t>2,3-Dimethyl-2H-indazol-6-amine</t>
  </si>
  <si>
    <t>Benzocaine</t>
  </si>
  <si>
    <t xml:space="preserve"> 94-09-7</t>
  </si>
  <si>
    <t xml:space="preserve">Resorcinol </t>
  </si>
  <si>
    <t>7
SI</t>
  </si>
  <si>
    <t>620159-84-4</t>
  </si>
  <si>
    <t>Sulfur Compounds
Heterocyclic Compounds</t>
  </si>
  <si>
    <t>57213-69-1/55335-06-3</t>
  </si>
  <si>
    <t>107-75-5</t>
  </si>
  <si>
    <t>Dimethyl 4-cyano-4-(3-cyclopentyloxy-4-methoxyphenyl)-pimelate</t>
  </si>
  <si>
    <t>Methyl methacrylate</t>
  </si>
  <si>
    <t>Ovalbumin</t>
  </si>
  <si>
    <t>1.0</t>
  </si>
  <si>
    <t>2.5</t>
  </si>
  <si>
    <t>+</t>
  </si>
  <si>
    <t>Basketter et al. (1991)</t>
  </si>
  <si>
    <t>2-Acetylcyclohexanone</t>
  </si>
  <si>
    <t>874-23-7</t>
  </si>
  <si>
    <t>Imidazolidinyl urea</t>
  </si>
  <si>
    <t>Non-ionic surfactant 5</t>
  </si>
  <si>
    <t>EtOH</t>
  </si>
  <si>
    <t>80-54-6</t>
  </si>
  <si>
    <t>2-Benzyl-tert-butylamino-3'-hydroxymethyl-4'-hydroxyaceto-phenone hydrochloride</t>
  </si>
  <si>
    <t xml:space="preserve">Hexyl cinnamic aldehyde </t>
  </si>
  <si>
    <t>N-(2-chloro-4-pyrimidinyl)-2,3-dimethyl-2H-indazol-6-amine</t>
  </si>
  <si>
    <t>6-iodo-quinazolin-4-ol</t>
  </si>
  <si>
    <t>Gerberick et al. (2005)</t>
  </si>
  <si>
    <t>bis-1,3-(2',5'-dimethylphenyl)-propane-1,3-dione</t>
  </si>
  <si>
    <t>305815-63-8</t>
  </si>
  <si>
    <t xml:space="preserve">Formalin    </t>
  </si>
  <si>
    <t>2,4-Heptadienal</t>
  </si>
  <si>
    <t>5910-85-0</t>
  </si>
  <si>
    <t>Formulation 24</t>
  </si>
  <si>
    <t>ND</t>
  </si>
  <si>
    <t>99-96-7</t>
  </si>
  <si>
    <t>55658-55-4</t>
  </si>
  <si>
    <t>2426-08-6</t>
  </si>
  <si>
    <t>35691-65-7</t>
  </si>
  <si>
    <t>D EW 15</t>
  </si>
  <si>
    <t>C9 Azalactone</t>
  </si>
  <si>
    <t xml:space="preserve"> 76703-62-3</t>
  </si>
  <si>
    <t>70-25-7</t>
  </si>
  <si>
    <t xml:space="preserve">Oxazolone </t>
  </si>
  <si>
    <t>4-Chloro-6-iodoquinazoline</t>
  </si>
  <si>
    <t>Ethylhexyl acrylate</t>
  </si>
  <si>
    <t>1-Chlorotetradecane</t>
  </si>
  <si>
    <t>110-17-8</t>
  </si>
  <si>
    <t>Quinoxyfen SC</t>
  </si>
  <si>
    <t>Kimber et al. (1991b)</t>
  </si>
  <si>
    <t>Diethylamine</t>
  </si>
  <si>
    <t>DU-2B</t>
  </si>
  <si>
    <t>2,2,6,6-Tetramethyl-heptane-3,5-dione</t>
  </si>
  <si>
    <t>FAR01042-00</t>
  </si>
  <si>
    <t>1-Bromohexadecane</t>
  </si>
  <si>
    <t>86479-06-3</t>
  </si>
  <si>
    <t>Neomycin sulfate</t>
  </si>
  <si>
    <t>Resorcinol</t>
  </si>
  <si>
    <t xml:space="preserve">Geraniol </t>
  </si>
  <si>
    <t xml:space="preserve">2,4-Dinitrochlorobenzene </t>
  </si>
  <si>
    <t xml:space="preserve">1912-24-9 </t>
  </si>
  <si>
    <t>90-15-3</t>
  </si>
  <si>
    <t>2-Mercaptobenzothiazole</t>
  </si>
  <si>
    <t>Dinocap EC</t>
  </si>
  <si>
    <t>110-41-8</t>
  </si>
  <si>
    <t>Sodium-3,3,5-trimethylhexanoyloxybenzenesulfonate</t>
  </si>
  <si>
    <t>1-(2',5' Dimethylphenyl)butane-1,3-dione</t>
  </si>
  <si>
    <t>2-Methylundecanal</t>
  </si>
  <si>
    <t>Hydrocarbons, Cyclic; Amine</t>
  </si>
  <si>
    <t>Dispersionsrot 2754</t>
  </si>
  <si>
    <t>Linalool</t>
  </si>
  <si>
    <t>Benzodioxoles, Carbamates</t>
  </si>
  <si>
    <t>Butyl acrylate</t>
  </si>
  <si>
    <t>100-06-1</t>
  </si>
  <si>
    <t>2-Methyl-4H,3,1-benzoxazin-4-one</t>
  </si>
  <si>
    <t>1-Iodotetradecane</t>
  </si>
  <si>
    <t>Heterocyclic Compounds, Polycyclic Compounds</t>
  </si>
  <si>
    <t>Saturated diglycerin</t>
  </si>
  <si>
    <t>Formulation 29</t>
  </si>
  <si>
    <t>50-32-8</t>
  </si>
  <si>
    <t>AOO</t>
  </si>
  <si>
    <t>534-85-0</t>
  </si>
  <si>
    <t>Isopropyleugenol</t>
  </si>
  <si>
    <t>Formulation 1</t>
  </si>
  <si>
    <t xml:space="preserve">5-Chloro-2-methylisothiazolinone /2-methylisothiazolinone </t>
  </si>
  <si>
    <t>10520-81-7</t>
  </si>
  <si>
    <t>White et al. (2006)</t>
  </si>
  <si>
    <t>2,3-Butanedione</t>
  </si>
  <si>
    <t>Benzoquinone</t>
  </si>
  <si>
    <t>2425-54-9</t>
  </si>
  <si>
    <t>Ylang Ylang (Extra)</t>
  </si>
  <si>
    <t>3
Conc. (%)</t>
  </si>
  <si>
    <t>3
SI</t>
  </si>
  <si>
    <t>109-55-7</t>
  </si>
  <si>
    <t>34256-82-1/57754-85-5/98967-40-9</t>
  </si>
  <si>
    <t>Alcohols; Lipids</t>
  </si>
  <si>
    <t>1-Bromoeicosane</t>
  </si>
  <si>
    <t>4276-49-7</t>
  </si>
  <si>
    <t>DU-2F</t>
  </si>
  <si>
    <t>2-Nitro-4-(propylthio)aniline</t>
  </si>
  <si>
    <t>(3-endo)-8-methyl-8-azabicyclo[3.2.1]-octan-3-ol</t>
  </si>
  <si>
    <t>Sailstad et al. (1995)</t>
  </si>
  <si>
    <t>23593-75-1</t>
  </si>
  <si>
    <t>Aniline</t>
  </si>
  <si>
    <t>Overprediction Rate</t>
  </si>
  <si>
    <t>Underprediction Rate</t>
  </si>
  <si>
    <t>1086-00-6</t>
  </si>
  <si>
    <t>Hydrocarbons, Cyclic
Polycyclic Compounds
Isocyanates
Sulfur Compounds</t>
  </si>
  <si>
    <t>DU-3</t>
  </si>
  <si>
    <t>Ryan et al. (2000)</t>
  </si>
  <si>
    <t xml:space="preserve">3,4-Epoxyclohexylethyl-cyclopolymethylsiloxane 
</t>
  </si>
  <si>
    <t>2,5</t>
  </si>
  <si>
    <t>1702-17-6/64700-56-7</t>
  </si>
  <si>
    <t>7786-81-4</t>
  </si>
  <si>
    <t>2.8</t>
  </si>
  <si>
    <t>1-Bromoheptadecane</t>
  </si>
  <si>
    <t>Camphorquinone</t>
  </si>
  <si>
    <t>6358-09-4</t>
  </si>
  <si>
    <t>3-Ethoxy-1-(2',3',4',5'-tetramethylphenyl)propane-1,3-dione</t>
  </si>
  <si>
    <t>DMSO</t>
  </si>
  <si>
    <t>2785-87-7</t>
  </si>
  <si>
    <t xml:space="preserve">Squaric acid                               </t>
  </si>
  <si>
    <t>1-Bromohexane</t>
  </si>
  <si>
    <t>Glycerol</t>
  </si>
  <si>
    <t>Reference 1</t>
  </si>
  <si>
    <t>Farnesal</t>
  </si>
  <si>
    <t>110-27-0</t>
  </si>
  <si>
    <t>Fraction</t>
  </si>
  <si>
    <t>Accuracy</t>
  </si>
  <si>
    <t>Trifluralin EC</t>
  </si>
  <si>
    <t>29043-97-8</t>
  </si>
  <si>
    <t>4-Allylanisole</t>
  </si>
  <si>
    <t>Pentaerythritol triacrylate</t>
  </si>
  <si>
    <t>Octanoic acid</t>
  </si>
  <si>
    <t>Pyrogallol</t>
  </si>
  <si>
    <t>Basil oil</t>
  </si>
  <si>
    <t>Diethylacetaldehyde</t>
  </si>
  <si>
    <t>MEK</t>
  </si>
  <si>
    <t xml:space="preserve">
206.28 </t>
  </si>
  <si>
    <t>Cruz et al. (2009)</t>
  </si>
  <si>
    <t>Beclomethasone-17-monopropionate</t>
  </si>
  <si>
    <t>818-61-1</t>
  </si>
  <si>
    <t>123-31-9</t>
  </si>
  <si>
    <t>Non-ionic surfactant 2</t>
  </si>
  <si>
    <t xml:space="preserve"> 8001-54-5</t>
  </si>
  <si>
    <t xml:space="preserve">Diethyl maleate </t>
  </si>
  <si>
    <t>8
SI</t>
  </si>
  <si>
    <t>1-(2',3',4',5'-Tetramethylphenyl)-3-(4'-tetrabutylphenyl)-propane-1,3-dione</t>
  </si>
  <si>
    <t xml:space="preserve">1582-09-8   </t>
  </si>
  <si>
    <t>1-(2',3',4',5'-Tetramethylphenyl)butane-1,3-dione</t>
  </si>
  <si>
    <t>150-13-0</t>
  </si>
  <si>
    <t>566191-89-7/57213-69-1</t>
  </si>
  <si>
    <t>2-Bromo-5-propoxybenzoic acid</t>
  </si>
  <si>
    <t>Precursor surfactant 1</t>
  </si>
  <si>
    <t xml:space="preserve"> 119-36-8</t>
  </si>
  <si>
    <t>Dihydroeugenol</t>
  </si>
  <si>
    <t>57-55-6</t>
  </si>
  <si>
    <t>Sulfanilic acid</t>
  </si>
  <si>
    <t>Isopropylisoeugenol</t>
  </si>
  <si>
    <t>1-Naphthol</t>
  </si>
  <si>
    <t>Petrolatum</t>
  </si>
  <si>
    <t>108-90-7</t>
  </si>
  <si>
    <t>2-(4-Amino-2nitro-phenylamino)-ethanol</t>
  </si>
  <si>
    <t>Basketter et al. (2007)</t>
  </si>
  <si>
    <t>0.9% NaCl</t>
  </si>
  <si>
    <t>1337-81-1</t>
  </si>
  <si>
    <t xml:space="preserve">Methyl methacrylate </t>
  </si>
  <si>
    <t>Dimethyl isophthalate</t>
  </si>
  <si>
    <t>Amides; Sulfur Compounds; Heterocyclic Compounds</t>
  </si>
  <si>
    <t>Formulation 35</t>
  </si>
  <si>
    <t>112-45-8</t>
  </si>
  <si>
    <t>2374-65-4</t>
  </si>
  <si>
    <t>694-83-7</t>
  </si>
  <si>
    <t>Sulfanilamide</t>
  </si>
  <si>
    <t>3-Chloro-4-fluorobenzoyl chloride</t>
  </si>
  <si>
    <t xml:space="preserve">Bis-3,4-epoxycyclohexyl-ethyl-phenyl-methylsilane
(Ph-Sil)
</t>
  </si>
  <si>
    <t>Endo-tropine-3-mesylate</t>
  </si>
  <si>
    <t>Disperse Blue 106</t>
  </si>
  <si>
    <t xml:space="preserve">39300-45-3 </t>
  </si>
  <si>
    <t>Palmitoyl chloride</t>
  </si>
  <si>
    <t>(4R,5S)-1,5-Dimethyl-3-(1-oxo-2-propenyl)-4-phenyl-2-imidazo-lidinone</t>
  </si>
  <si>
    <t>150114-71-9</t>
  </si>
  <si>
    <t>87-66-1</t>
  </si>
  <si>
    <t>57-57-8</t>
  </si>
  <si>
    <t>1-Phenyl-1,2-propanedione</t>
  </si>
  <si>
    <t>8015-73-4</t>
  </si>
  <si>
    <t>5307-14-2</t>
  </si>
  <si>
    <t>6
Conc. (%)</t>
  </si>
  <si>
    <t>6
SI</t>
  </si>
  <si>
    <t xml:space="preserve">Eugenol </t>
  </si>
  <si>
    <t>Bakelite EPR 164</t>
  </si>
  <si>
    <t>Propyl gallate</t>
  </si>
  <si>
    <t>Hydrocarbons, Acyclic; Hydrocarbons, Halogenated</t>
  </si>
  <si>
    <t>101-85-9</t>
  </si>
  <si>
    <t>6668-24-2</t>
  </si>
  <si>
    <t>111-80-8</t>
  </si>
  <si>
    <t>7778-50-9</t>
  </si>
  <si>
    <t>75-35-4</t>
  </si>
  <si>
    <t>Lactic acid</t>
  </si>
  <si>
    <t>Spearmint oil</t>
  </si>
  <si>
    <t>Non-ionic surfactant 4</t>
  </si>
  <si>
    <t>2682-20-4/26172-55-4</t>
  </si>
  <si>
    <t>124495-18-7</t>
  </si>
  <si>
    <t xml:space="preserve">Hydrocarbons, Cyclic
</t>
  </si>
  <si>
    <t>97-96-1</t>
  </si>
  <si>
    <t>Formulation 34</t>
  </si>
  <si>
    <t>Total studies w/ SI:dose info =</t>
  </si>
  <si>
    <t>Mandervelt et al. (1997)</t>
  </si>
  <si>
    <t>Patterson et al. (2004)</t>
  </si>
  <si>
    <t>35578-47-3</t>
  </si>
  <si>
    <t>CHL</t>
  </si>
  <si>
    <t>Ikarashi et al. (1993a)</t>
  </si>
  <si>
    <t>Chemical Name</t>
  </si>
  <si>
    <t>111-12-6</t>
  </si>
  <si>
    <t>Isopropyl myristate</t>
  </si>
  <si>
    <t>3,4-Dichloroaniline hydrochloride</t>
  </si>
  <si>
    <t>alpha-Phellandrene</t>
  </si>
  <si>
    <t>Clotrimazole</t>
  </si>
  <si>
    <t xml:space="preserve">Eugenol      </t>
  </si>
  <si>
    <t>8000-34-8</t>
  </si>
  <si>
    <t>63-74-1</t>
  </si>
  <si>
    <t>137-30-4</t>
  </si>
  <si>
    <t xml:space="preserve">Benzyl alcohol </t>
  </si>
  <si>
    <t>%</t>
  </si>
  <si>
    <t>4-Bromo-1-phthalimidopentane</t>
  </si>
  <si>
    <t>Warbrick et al. (1999a)</t>
  </si>
  <si>
    <t>1-Methyl-3-nitronitrosoguanidine</t>
  </si>
  <si>
    <t>Submitted by Dupont</t>
  </si>
  <si>
    <t>219714-96-2/83164-33-4</t>
  </si>
  <si>
    <t xml:space="preserve">
170.30 </t>
  </si>
  <si>
    <t>94-13-3</t>
  </si>
  <si>
    <t>Butyl benzyl phthalate</t>
  </si>
  <si>
    <t>DU-5B</t>
  </si>
  <si>
    <t>DU-5C</t>
  </si>
  <si>
    <t xml:space="preserve">p-Methylhydrocinnamic aldehyde </t>
  </si>
  <si>
    <t>AOO</t>
  </si>
  <si>
    <t>Terpenes</t>
  </si>
  <si>
    <t>3,5,5-Trimethylhexanoyl chloride</t>
  </si>
  <si>
    <t>Kimber et al (1998)</t>
  </si>
  <si>
    <t>Carbohydrates</t>
  </si>
  <si>
    <t>Succinic acid</t>
  </si>
  <si>
    <t>C15 Azalactone</t>
  </si>
  <si>
    <t>1154-59-2</t>
  </si>
  <si>
    <t>2111-75-3</t>
  </si>
  <si>
    <t>65-85-0</t>
  </si>
  <si>
    <t>EC3 (%)</t>
  </si>
  <si>
    <t xml:space="preserve">Isoeugenol                                  </t>
  </si>
  <si>
    <t>87-69-4</t>
  </si>
  <si>
    <t>Jasmine absolute (Grandiflorum)</t>
  </si>
  <si>
    <t>LLNA 
Vehicle</t>
  </si>
  <si>
    <t>1 
Conc. (%)</t>
  </si>
  <si>
    <t>Amines 
Hydrocarbons, Cyclic</t>
  </si>
  <si>
    <t>Zinc diethyldithiocarbamate</t>
  </si>
  <si>
    <t>CASRN</t>
  </si>
  <si>
    <t>2-Amino-di-phenylamine</t>
  </si>
  <si>
    <t>% discordant in rLLNA =</t>
  </si>
  <si>
    <t>1-(2',5'-diethylphenyl)butane-1,3,-dione</t>
  </si>
  <si>
    <t>(2-Bromo-5-propoxyphenyl)(2-hydroxy-4-methoxyphenyl)-methanone</t>
  </si>
  <si>
    <t>Total number of substance/vehicle combos =</t>
  </si>
  <si>
    <t>Sodium lauroyl lactylate</t>
  </si>
  <si>
    <t>3934-20-1</t>
  </si>
  <si>
    <t>Sulfhydryl Compounds</t>
  </si>
  <si>
    <t xml:space="preserve"> 7727-21-1</t>
  </si>
  <si>
    <t>3-Propylidenephthalide</t>
  </si>
  <si>
    <t>101-86-0</t>
  </si>
  <si>
    <t>95-76-1</t>
  </si>
  <si>
    <t>n-Methyl-n-nitrosourea</t>
  </si>
  <si>
    <t>Benzo[a]pyrene</t>
  </si>
  <si>
    <t>Formulation 38</t>
  </si>
  <si>
    <t>709-98-8</t>
  </si>
  <si>
    <t>DU-2C</t>
  </si>
  <si>
    <t>DU-2D</t>
  </si>
  <si>
    <t>DU-2E</t>
  </si>
  <si>
    <t>103-41-3</t>
  </si>
  <si>
    <t>35709-09-2</t>
  </si>
  <si>
    <t>Basketter et al. (1999a)</t>
  </si>
  <si>
    <t>Palmarosa oil</t>
  </si>
  <si>
    <t>(most cons. call)</t>
  </si>
  <si>
    <t>Ikarashi et al. (1993c)</t>
  </si>
  <si>
    <t>Produkt P-4G</t>
  </si>
  <si>
    <t xml:space="preserve">
204.31 </t>
  </si>
  <si>
    <t>Jasmine absolute (Sambac)</t>
  </si>
  <si>
    <t xml:space="preserve">α-Amylcinnamyl alcohol </t>
  </si>
  <si>
    <t>Tridecane</t>
  </si>
  <si>
    <t>629-50-5</t>
  </si>
  <si>
    <t>100-31-6</t>
  </si>
  <si>
    <t>Fumaric acid</t>
  </si>
  <si>
    <t xml:space="preserve">Benzocaine   </t>
  </si>
  <si>
    <t>7
Conc. (%)</t>
  </si>
  <si>
    <t>5-Amino-2-methylbenzene-sulfonamide</t>
  </si>
  <si>
    <t>Unsaturated fatty acid</t>
  </si>
  <si>
    <t>141-05-9</t>
  </si>
  <si>
    <t>2-[(benzyloxy)-imino]malonic acid</t>
  </si>
  <si>
    <t>NA</t>
  </si>
  <si>
    <t>N-isopropyl-N'-phenyl-p-phenylenediamine</t>
  </si>
  <si>
    <t>Amidines; Nitroso Compounds</t>
  </si>
  <si>
    <t>Sensitivity</t>
  </si>
  <si>
    <t>Specificity</t>
  </si>
  <si>
    <t>14324-55-1</t>
  </si>
  <si>
    <t>Alcohols; Carbohydrates</t>
  </si>
  <si>
    <t>9006-59-1</t>
  </si>
  <si>
    <t>Basketter et al. (1993)</t>
  </si>
  <si>
    <t>Salicylic acid</t>
  </si>
  <si>
    <t>% Highest SI @  lower dose =</t>
  </si>
  <si>
    <t>Highest  SI @ highest dose =</t>
  </si>
  <si>
    <t>Potassium persulfate</t>
  </si>
  <si>
    <t>Sodium persulfate</t>
  </si>
  <si>
    <t>Manganese chloride</t>
  </si>
  <si>
    <t>Rifamycin SV sodium salt</t>
  </si>
  <si>
    <t>AOO</t>
  </si>
  <si>
    <t>DMSO</t>
  </si>
  <si>
    <t>Methyl hexadecyl sulfonate</t>
  </si>
  <si>
    <t>De Jong et al. (2002b)</t>
  </si>
  <si>
    <t>60-12-8</t>
  </si>
  <si>
    <t>Kern et al. (2010)</t>
  </si>
  <si>
    <t>BASF SC-1</t>
  </si>
  <si>
    <t>BASF SE-1</t>
  </si>
  <si>
    <t>AOO</t>
  </si>
  <si>
    <t>AOO</t>
  </si>
  <si>
    <t>Carboxylic Acids</t>
  </si>
  <si>
    <t>Propanoic acid, 3-bromo, methyl ester</t>
  </si>
  <si>
    <t>Alcohols</t>
  </si>
  <si>
    <t xml:space="preserve">
127.57 </t>
  </si>
  <si>
    <t>2-Methyl-5-hydroxyethylaminophenol</t>
  </si>
  <si>
    <t>DMSO</t>
  </si>
  <si>
    <t>610-81-1</t>
  </si>
  <si>
    <t>Highest  SI @ lower dose =</t>
  </si>
  <si>
    <t>69-72-7</t>
  </si>
  <si>
    <t>Formaldehyde</t>
  </si>
  <si>
    <t>(4S,5R)-1-[(1R,2R,3S)-3-(1,3-Benzodioxol-5-yl)-1-(2-benzyloxy-4-methoxyphenyl)-1-hydroxy-6-propoxy-2-indanoyl]-3,4-dimethyl-5-phenyl-2-imidazolidinone</t>
  </si>
  <si>
    <t>Clove stem oil</t>
  </si>
  <si>
    <t>555-10-2</t>
  </si>
  <si>
    <t xml:space="preserve">
215.68 </t>
  </si>
  <si>
    <t>106-24-1</t>
  </si>
  <si>
    <t>2473-01-0</t>
  </si>
  <si>
    <t>trans-2-Methyl-2-butenal</t>
  </si>
  <si>
    <t>α-Terpinene</t>
  </si>
  <si>
    <t>AOO</t>
  </si>
  <si>
    <t>99-86-5</t>
  </si>
  <si>
    <t xml:space="preserve">Hydrocarbons, Cyclic </t>
  </si>
  <si>
    <t>DMF</t>
  </si>
  <si>
    <t>ND</t>
  </si>
  <si>
    <t>DMSO</t>
  </si>
  <si>
    <t>64-67-5</t>
  </si>
  <si>
    <t>Protein</t>
  </si>
  <si>
    <t>Isoeugenol</t>
  </si>
  <si>
    <t>Adipic acid</t>
  </si>
  <si>
    <t>2
Conc. (%)</t>
  </si>
  <si>
    <t>Woolhiser et al. (2000)</t>
  </si>
  <si>
    <t>Ammonium persulfate</t>
  </si>
  <si>
    <t>AOO</t>
  </si>
  <si>
    <t>84-74-2</t>
  </si>
  <si>
    <t>DMSO</t>
  </si>
  <si>
    <t>Undec-10-enal</t>
  </si>
  <si>
    <t>Methylisothiazolinone</t>
  </si>
  <si>
    <t>110-54-3</t>
  </si>
  <si>
    <t>Ryan et al. (2002)</t>
  </si>
  <si>
    <t>Sulfates
Sodium Compounds</t>
  </si>
  <si>
    <t>8008-79-5</t>
  </si>
  <si>
    <t>Methyl methanesulfonate</t>
  </si>
  <si>
    <t>119-36-8</t>
  </si>
  <si>
    <t>Total number of substances w/rLLNA data =</t>
  </si>
  <si>
    <t>Glyoxal</t>
  </si>
  <si>
    <t>29705-39-3</t>
  </si>
  <si>
    <t>Phenols; Carboxylic Acids</t>
  </si>
  <si>
    <t>99-83-2</t>
  </si>
  <si>
    <t xml:space="preserve">Hydrocarbons, brominated </t>
  </si>
  <si>
    <t>Glycols</t>
  </si>
  <si>
    <t>AOO</t>
  </si>
  <si>
    <t>10191-41-0</t>
  </si>
  <si>
    <t>Basketter et al. (1993)</t>
  </si>
  <si>
    <t>AOO</t>
  </si>
  <si>
    <t>Kern et al. (2010)</t>
  </si>
  <si>
    <t>14371-10-9</t>
  </si>
  <si>
    <t>Pyridine</t>
  </si>
  <si>
    <t>Citronella oil</t>
  </si>
  <si>
    <t>Basketter &amp; Scholes (1992)</t>
  </si>
  <si>
    <t xml:space="preserve">Thioglycerol </t>
  </si>
  <si>
    <t>5-Amino-2-methylphenol</t>
  </si>
  <si>
    <t>DMSO</t>
  </si>
  <si>
    <t>ACE</t>
  </si>
  <si>
    <t>(majority call)</t>
  </si>
  <si>
    <t>trans-Anethol</t>
  </si>
  <si>
    <t>497-03-0</t>
  </si>
  <si>
    <t>Hydrocarbons, acyclic
Terpenes</t>
  </si>
  <si>
    <t>Nitroso Compounds
Urea</t>
  </si>
  <si>
    <t>AOO</t>
  </si>
  <si>
    <t>111-25-1</t>
  </si>
  <si>
    <t>Fukuyama et al. (2008b)</t>
  </si>
  <si>
    <t>Betts et al. (2005)</t>
  </si>
  <si>
    <t>AOO</t>
  </si>
  <si>
    <t>2
SI</t>
  </si>
  <si>
    <t>Gerberick et al. (2005)</t>
  </si>
  <si>
    <t>Tropolone</t>
  </si>
  <si>
    <t>533-75-5</t>
  </si>
  <si>
    <t>Terpenes</t>
  </si>
  <si>
    <t>591-87-7</t>
  </si>
  <si>
    <t>AOO</t>
  </si>
  <si>
    <t>AOO</t>
  </si>
  <si>
    <t>Metals
Chlorides</t>
  </si>
  <si>
    <t>Hexane</t>
  </si>
  <si>
    <t>Quinoxyfen/cyproconazole</t>
  </si>
  <si>
    <t>14897-39-3</t>
  </si>
  <si>
    <t>9002-93-1</t>
  </si>
  <si>
    <t>112-38-9</t>
  </si>
  <si>
    <t>Aldehydes; Hydrocarbons, Acyclic</t>
  </si>
  <si>
    <t>Hilton et al. (1998)</t>
  </si>
  <si>
    <t>Submitted by EFfCI</t>
  </si>
  <si>
    <t>2,2'-oxybisethanol</t>
  </si>
  <si>
    <t>111-46-6</t>
  </si>
  <si>
    <t>85-68-7</t>
  </si>
  <si>
    <t>β-Terpinene</t>
  </si>
  <si>
    <t>99-84-3</t>
  </si>
  <si>
    <t>15625-89-5</t>
  </si>
  <si>
    <t>28260-61-9</t>
  </si>
  <si>
    <t>9002-93-1</t>
  </si>
  <si>
    <t>Hydrocarbons, cyclic</t>
  </si>
  <si>
    <t>110-15-6</t>
  </si>
  <si>
    <t>1344-13-4</t>
  </si>
  <si>
    <t>Kern et al. (2010)</t>
  </si>
  <si>
    <t>Benzene, 2-bromoethyl</t>
  </si>
  <si>
    <t>103-63-9</t>
  </si>
  <si>
    <t>68527-77-5</t>
  </si>
  <si>
    <t>Total number of substances =</t>
  </si>
  <si>
    <t>DU-1A</t>
  </si>
  <si>
    <t>Kern et al. (2010)</t>
  </si>
  <si>
    <t>Acetyl cedrene</t>
  </si>
  <si>
    <t>122-72-5</t>
  </si>
  <si>
    <t>121-79-9</t>
  </si>
  <si>
    <t>Carboxylic Acids
Phenols</t>
  </si>
  <si>
    <t>Scholes et al. (1992)</t>
  </si>
  <si>
    <t>1210-39-5</t>
  </si>
  <si>
    <t>Kern et al. (2010)</t>
  </si>
  <si>
    <t>1482-74-2</t>
  </si>
  <si>
    <t>DMSO</t>
  </si>
  <si>
    <t>Carboxylic Acids</t>
  </si>
  <si>
    <t>Butanoic acid, 3-methyl, 2-phenylethyl ester</t>
  </si>
  <si>
    <t>140-26-1</t>
  </si>
  <si>
    <t xml:space="preserve"> 7775-27-1</t>
  </si>
  <si>
    <t>Subs/vehicle results not updated because they were not used in the MS</t>
  </si>
  <si>
    <t>Nickel sulfate</t>
  </si>
  <si>
    <t>6834-92-0</t>
  </si>
  <si>
    <t>Silicates</t>
  </si>
  <si>
    <t>Ikarashi et al. (1993b)</t>
  </si>
  <si>
    <t>Aporphines
Lactams, macrocyclic</t>
  </si>
  <si>
    <t>155-04-4</t>
  </si>
  <si>
    <t>7733-02-0</t>
  </si>
  <si>
    <t xml:space="preserve"> 2892-51-5</t>
  </si>
  <si>
    <t>147703-65-9</t>
  </si>
  <si>
    <t>Submitted by RIFM</t>
  </si>
  <si>
    <t>Submitted by TNO</t>
  </si>
  <si>
    <t>No. of studies that show downturn that were tested at 100% =38</t>
  </si>
  <si>
    <t xml:space="preserve"> 3-Cyclohexene-1-methanol, 2,4,6-trimethyl-</t>
  </si>
  <si>
    <t>Reference</t>
  </si>
  <si>
    <t>87578-93-6</t>
  </si>
  <si>
    <t>32388-55-9</t>
  </si>
  <si>
    <t>Hydrocarbons, Other</t>
  </si>
  <si>
    <t>Submitted by Bayer Crop Science</t>
  </si>
  <si>
    <t>Submitted by National Toxicology Program</t>
  </si>
  <si>
    <t>Submitted by ECPA</t>
  </si>
  <si>
    <t>Submitted by BASF</t>
  </si>
  <si>
    <t>Basketter et al. (1993)</t>
  </si>
  <si>
    <t>Submitted by RIFM</t>
  </si>
  <si>
    <t>Submitted by TNO</t>
  </si>
  <si>
    <t>Submitted by EFfCI</t>
  </si>
  <si>
    <t>Ikarashi et al. (1993b)</t>
  </si>
  <si>
    <t>Boverhof et al. (2009)</t>
  </si>
  <si>
    <t>Short Reference</t>
  </si>
  <si>
    <t>Anderson, S.E., Ham, J.E., Munson, A.E., 2008. Irritancy and sensitization potential of glyoxylic acid. Journal of Immunotoxicology. 5(2), 93-98.</t>
  </si>
  <si>
    <t>Arfsten, D.P., Azadi, S., Butterworth, L.F., Meade, B.J., 2006. Hydrocarbon-based weapons maintenance compounds produce evidence of contact hypersensitivity in BALB/c mice. Cutan. Ocul. Toxicol. 25(3), 185-194.</t>
  </si>
  <si>
    <t>Ashby, J., Basketter, D.A., Paton, D., Kimber, I., 1995. Structure activity relationships in skin sensitization using the murine local lymph node assay. Toxicology. 103(3), 177-194.</t>
  </si>
  <si>
    <t>Azadi, S., Klink, K.J., Meade, B.J., 2004. Divergent immunological responses following glutaraldehyde exposure. Toxicol. Appl. Pharmacol. 197(1), 1-8.</t>
  </si>
  <si>
    <t>Basketter, D., Scholes, E.W., Kimber, I., Botham, P.A., Hilton, J., Miller, K., Harrison, P.T., Waite, S.J., 1991. Interlaboratory evaluation of the local lymph node assay with 25 chemicals and comparison with guinea pig test data. Toxicology Methods. 1, 30-43.</t>
  </si>
  <si>
    <t>Basketter, D.A., Cadby, P., 2004. Reproducible prediction of contact allergenic potency using the local lymph node assay. Contact Dermatitis. 50(1), 15-17.</t>
  </si>
  <si>
    <t>Basketter, D.A., Gilmour, N.J., Wright, Z.M., Walters, T., Boman, A., Liden, C., 2003. Biocides: characterization of the allergenic hazard of methylisothiazolinone. Cutan. Ocul. Toxicol. 22(4), 187-199.</t>
  </si>
  <si>
    <t>Basketter, D.A., Roberts, D.W., Cronin, M., Scholes, E.W., 1992. The value of the local lymph node assay in quantitative structure-activity investigations. Contact Dermatitis. 27(3), 137-142.</t>
  </si>
  <si>
    <t>Basketter, D.A., Sanders, D., Jowsey, I.R., 2007. The skin sensitization potential of resorcinol: Experience with the local lymph node assay. Contact Dermatitis. 56(4), 196-200.</t>
  </si>
  <si>
    <t>Basketter, D.A., Scholes, E.W., 1992. Comparison of the local lymph node assay with the guinea-pig maximization test for the detection of a range of contact allergens. Food Chem. Toxicol. 30(1), 65-69.</t>
  </si>
  <si>
    <t>Basketter, D.A., Scholes, E.W., Kimber, I., 1994. The performance of the local lymph node assay with chemicals identified as contact allergens in the human maximization test. Food Chem. Toxicol. 32(6), 543-547.</t>
  </si>
  <si>
    <t>Basketter, D.A., Scholes, E.W., Wahlkvist, H., Montelius, J., 1995. An evaluation of the suitability of benzocaine as a positive control skin sensitizer. Contact Dermatitis. 33(1), 28-32.</t>
  </si>
  <si>
    <t>Basketter, D.A., Selbie, E., Scholes, E.W., Lees, D., Kimber, I., Botham, P.A., 1993. Results with OECD recommended positive control sensitizers in the maximization, Buehler and local lymph node assays. Food Chem. Toxicol. 31(1), 63-67.</t>
  </si>
  <si>
    <t>Basketter, D.A., Wright, Z.M., Warbrick, E.V., Dearman, R.J., Kimber, I., Ryan, C.A., Gerberick, G.F., White, I.R., 2001. Human potency predictions for aldehydes using the local lymph node assay. Contact Dermatitis. 45(2), 89-94.</t>
  </si>
  <si>
    <t>Bergström, M.A., Luthman, K., Nilsson, J.L.G., Karlberg, A.T., 2006. Conjugated dienes as prohaptens in contact allergy: In vivo and in vitro studies of structure-activity relationships, sensitizing capacity, and metabolic activation. Chem. Res. Toxicol. 19(6), 760-769.</t>
  </si>
  <si>
    <t>Bertrand, F., Basketter, D.A., Roberts, D.W., Lepoittevin, J.P., 1997. Skin sensitization to eugenol and isoeugenol in mice: possible metabolic pathways involving ortho-quinone and quinone methide intermediates. Chem. Res. Toxicol. 10(3), 335-343.</t>
  </si>
  <si>
    <t>Betts, C.J., Dearman, R.J., Heylings, J.R., Kimber, I., Basketter, D.A., 2006. Skin sensitization potency of methyl methacrylate in the local lymph node assay: comparisons with guinea-pig data and human experience. Contact Dermatitis. 55(3), 140-147.</t>
  </si>
  <si>
    <t>Betts, C.J., Dearman, R.J., Kimber, I., Maibach, H.I., 2005. Potency and risk assessment of a skin-sensitizing disperse dye using the local lymph node assay. Contact Dermatitis. 52(5), 268-272.</t>
  </si>
  <si>
    <t>Botham, P.A., Hilton, J., Evans, C.D., Lees, D., Hall, T.J., 1991. Assessment of the relative skin sensitizing potency of 3 biocides using the murine local lymph node assay. Contact Dermatitis. 25(3), 172-177.</t>
  </si>
  <si>
    <t>Boverhof, D.R., Gollapudi, B.B., Hotchkiss, J.A., Osterloh-Quiroz, M., Woolhiser, M.R., 2009. Evaluation of a toxicogenomic approach to the local lymph node assay (LLNA). Toxicol. Sci. 107(2), 427-439.</t>
  </si>
  <si>
    <t>Cruz, M.J., De Vooght, V., MuÒoz, X., Hoet, P.H.M., Morell, F., Nemery, B., Vanoirbeek, J.A.J., 2009. Assessment of the sensitization potential of persulfate salts used for bleaching hair. Contact Dermatitis. 60(2), 85-90.</t>
  </si>
  <si>
    <t>De Jong, W.H., Tentij, M., Spiekstra, S.W., Vandebriel, R.J., Van Loveren, H., 2002. Determination of the sensitising activity of the rubber contact sensitisers TMTD, ZDMC, MBT and DEA in a modified local lymph node assay and the effect of sodium dodecyl sulfate pretreatment on local lymph node responses. Toxicology. 176(1-2), 123-134.</t>
  </si>
  <si>
    <t>Dearman, R.J., Betts, C.J., Farr, C., McLaughlin, J., Berdasco, N., Wiench, K., Kimber, I., 2007. Comparative analysis of skin sensitization potency of acrylates (methyl acrylate, ethyl acrylate, butyl acrylate, and ethylhexyl acrylate) using the local lymph node assay. Contact Dermatitis. 57(4), 242-247.</t>
  </si>
  <si>
    <t>Dearman, R.J., I, K., Development of the local lymph node assay for risk assessment of chemicals and formulations. Health and Safety Executive, 2001, pp. 34.</t>
  </si>
  <si>
    <t>Fukuyama, T., Ueda, H., Hayashi, K., Tajima, Y., Shuto, Y., Saito, T.R., Harada, T., Kosaka, T., 2008. Detection of low-level environmental chemical allergy by a long-term sensitization method. Toxicol. Lett. 180, 1-8.</t>
  </si>
  <si>
    <t>Gerberick, G.F., House, R.V., Fletcher, E.R., Ryan, C.A., 1992. Examination of the local lymph node assay for use in contact sensitization risk assessment. Fundam. Appl. Toxicol. 19(3), 438-445.</t>
  </si>
  <si>
    <t>Gerberick, G.F., Ryan, C.A., Dearman, R.J., Kimber, I., 2007. Local lymph node assay (LLNA) for detection of sensitization capacity of chemicals. Methods. 41(1), 54-60.</t>
  </si>
  <si>
    <t>Gerberick, G.F., Ryan, C.A., Kern, P.S., Dearman, R.J., Kimber, I., Patlewicz, G.Y., Basketter, D.A., 2004. A chemical dataset for evaluation of alternative approaches to skin-sensitization testing. Contact Dermatitis. 50(5), 274-288.</t>
  </si>
  <si>
    <t>Gerberick, G.F., Ryan, C.A., Kern, P.S., Schlatter, H., Dearman, R.J., Kimber, I., Patlewicz, G.Y., Basketter, D.A., 2005. Compilation of historical local lymph node data for evaluation of skin sensitization alternative methods. Dermatitis. 16(4), 157-202.</t>
  </si>
  <si>
    <t>Hilton, J., Dearman, R.J., Fielding, I., Basketter, D.A., Kimber, I., 1996. Evaluation of the sensitizing potential of eugenol and isoeugenol in mice and guinea pigs. J. Appl. Toxicol. 16(5), 459-464.</t>
  </si>
  <si>
    <t>Hilton, J., Dearman, R.J., Harvey, P., Evans, P., Basketter, D.A., Kimber, I., 1998. Estimation of relative skin sensitizing potency using the local lymph node assay: a comparison of formaldehyde with glutaraldehyde. Am. J. Contact Dermat. 9(1), 29-33.</t>
  </si>
  <si>
    <t>Ikarashi, Y., Ohno, K., Tsuchiya, T., Nakamura, A., 1992. Differences of draining lymph node cell proliferation among mice, rats and guinea pigs following exposure to metal allergens. Toxicology. 76(3), 283-292.</t>
  </si>
  <si>
    <t>Ikarashi, Y., Tsuchiya, T., Nakamura, A., 1993a. Evaluation of contact sensitivity of rubber chemicals using the murine local lymph node assay. Contact Dermatitis. 28(2), 77-80.</t>
  </si>
  <si>
    <t>Ikarashi, Y., Tsuchiya, T., Nakamura, A., 1993b. A sensitive mouse lymph node assay with two application phases for detection of contact allergens. Arch. Toxicol. 67(9), 629-636.</t>
  </si>
  <si>
    <t>Ikarashi, Y., Tsukamoto, Y., Tsuchiya, T., Nakamura, A., 1993c. Influence of irritants on lymph node cell proliferation and the detection of contact sensitivity to metal salts in the murine local lymph node assay. Contact Dermatitis. 29(3), 128-132.</t>
  </si>
  <si>
    <t>Kern, P.S., Gerberick, G.F., Ryan, C.A., Kimber, I., Aptula, A., Basketter, D.A., 2010. Local lymph node data for the evaluation of skin sensitization alternatives: A second compilation. Dermatitis. 21(1), 8-32.</t>
  </si>
  <si>
    <t>Kimber, I., Basketter, D.A., 1997. Contact sensitization: a new approach to risk assessment. Human and Ecological Risk Assessment (HERA). 3(3), 385-395.</t>
  </si>
  <si>
    <t>Kimber, I., Hilton, J., Botham, P.A., Basketter, D.A., Scholes, E.W., Miller, K., Robbins, M.C., Harrison, P.T., Gray, T.J., Waite, S.J., 1991. The murine local lymph node assay: results of an inter-laboratory trial. Toxicol. Lett. 55(2), 203-13.</t>
  </si>
  <si>
    <t>Kimber, I., Hilton, J., Dearman, R.J., Gerberick, G.F., Ryan, C.A., Basketter, D.A., Lea, L., House, R.V., Ladics, G.S., Loveless, S.E., Hastings, K.L., 1998. Assessment of the skin sensitization potential of topical medicaments using the local lymph node assay: an interlaboratory evaluation. J Toxicol Environ Health A. 53(7), 563-579.</t>
  </si>
  <si>
    <t>Kimber, I., Hilton, J., Dearman, R.J., Gerberick, G.F., Ryan, C.A., Basketter, D.A., Scholes, E.W., Ladics, G.S., Loveless, S.E., House, R.V., Guy, A., 1995. An international evaluation of the murine local lymph node assay and comparison of modified procedures. Toxicology. 103(1), 63-73.</t>
  </si>
  <si>
    <t>Kimber, I., Hilton, J., Weisenberger, C., 1989. The murine local lymph node assay for identification of contact allergens: a preliminary evaluation of in situ measurement of lymphocyte proliferation. Contact Dermatitis. 21(4), 215-220.</t>
  </si>
  <si>
    <t>Kimber, I., Weisenberger, C., 1991. Anamnestic responses to contact allergens: application in the murine local lymph node assay. J. Appl. Toxicol. 11(2), 129-133.</t>
  </si>
  <si>
    <t>Klink, K.J., Meade, B.J., 2003. Dermal exposure to 3-amino-5-mercapto-1,2,4-triazole (AMT) induces sensitization and airway hyperreactivity in BALB/c mice. Toxicol. Sci. 75(1), 89-98.</t>
  </si>
  <si>
    <t>Lalko, J., Api, A.M., 2006. Investigation of the dermal sensitization potential of various essential oils in the local lymph node assay. Food Chem. Toxicol. 44(5), 739-746.</t>
  </si>
  <si>
    <t>Lea, L.J., Warbrick, E.V., Dearman, R.J., Kimber, I., Basketter, D.A., 1999. The impact of vehicle on assessment of relative skin sensitization potency of 1,4-dihydroquinone in the local lymph node assay. Am. J. Contact Dermat. 10(4), 213-218.</t>
  </si>
  <si>
    <t>Loveless, S.E., Ladics, G.S., Gerberick, G.F., Ryan, C.A., Basketter, D.A., Scholes, E.W., House, R.V., Hilton, J., Dearman, R.J., Kimber, I., 1996. Further evaluation of the local lymph node assay in the final phase of an international collaborative trial. Toxicology. 108(1-2), 141-152.</t>
  </si>
  <si>
    <t>Mandervelt, C., Clottens, F.L., Demedts, M., Nemery, B., 1997. Assessment of the sensitization potential of five metal salts in the murine local lymph node assay. Toxicology. 120(1), 65-73.</t>
  </si>
  <si>
    <t>Montelius, J., Wahlkvist, H., Boman, A., Fernström, P., Gråbergs, L., Wahlberg, J.E., 1994. Experience with the murine local lymph node assay: inability to discriminate between allergens and irritants. Acta Derm. Venereol. 74(1), 22-27.</t>
  </si>
  <si>
    <t>Nilsson, A.M., Bergström, M.A., Luthman, K., Nilsson, J.L.G., Karlberg, A.T., 2005. A conjugated diene identified as a prohapten: contact allergenic activity and chemical reactivity of proposed epoxide metabolites. Chem. Res. Toxicol. 18(2), 308-316.</t>
  </si>
  <si>
    <t>Patterson, R., Vega, L., Trouba, K., Bortner, C., Germolec, D., 2004. Arsenic-induced alterations in the contact hypersensitivity response in Balb/c mice. Toxicol. Appl. Pharmacol. 198(3), 434-443.</t>
  </si>
  <si>
    <t>Ryan, C.A., Cruse, L.W., Skinner, R.A., Dearman, R.J., Kimber, I., Gerberick, G.F., 2002. Examination of a vehicle for use with water soluble materials in the murine local lymph node assay. Food Chem. Toxicol. 40(11), 1719-1725.</t>
  </si>
  <si>
    <t>Ryan, C.A., Gerberick, G.F., Cruse, L.W., Basketter, D.A., Lea, L., Blaikie, L., Dearman, R.J., Warbrick, E.V., Kimber, I., 2000. Activity of human contact allergens in the murine local lymph node assay. Contact Dermatitis. 43(2), 95-102.</t>
  </si>
  <si>
    <t>Sailstad, D.M., Krishnan, S.D., Tepper, J.S., Doerfler, D.L., Selgrade, M.J.K., 1995. Dietary vitamin A enhances sensitivity of the local lymph node assay. Toxicology. 96(2), 157-163.</t>
  </si>
  <si>
    <t>Schneider, K., Akkan, Z., 2004. Quantitative relationship between the local lymph node assay and human skin sensitization assays. Regul. Toxicol. Pharmacol. 39(3), 245-255.</t>
  </si>
  <si>
    <t>Scholes, E.W., Basketter, D.A., Sarll, A.E., Kimber, I., Evans, C.D., Miller, K., Robbins, M.C., Harrison, P.T.C., Waite, S.J., 1992. The local lymph node assay: results of a final inter-laboratory validation under field conditions. J. Appl. Toxicol. 12(3), 217-222.</t>
  </si>
  <si>
    <t>Vocanson, M., Goujon, C., Chabeau, G., Castelain, M., Valeyrie, M., Floc'h, F., Maliverney, C., Gard, A., Nicolas, J.F., 2006. The skin allergenic properties of chemicals may depend on contaminants - evidence from studies on coumarin. Int. Arch. Allergy Immunol. 140(3), 231-238.</t>
  </si>
  <si>
    <t>Warbrick, E.V., Dearman, R.J., Basketter, D.A., Kimber, I., 1999. Influence of application vehicle on skin sensitization to methylchloroisothiazolinone/methylisothiazolinone: an analysis using the local lymph node assay. Contact Dermatitis. 41(6), 325-329.</t>
  </si>
  <si>
    <t>White, J.M.L., Kullavanijaya, P., Duangdeeden, I., Zazzeroni, R., Gilmour, N.J., Basketter, D.A., McFadden, J.P., 2006. p-Phenylenediamine allergy: the role of Bandrowski's base. Clin. Exp. Allergy. 36(10), 1289-1293.</t>
  </si>
  <si>
    <t>Woolhiser, M.R., Munson, A.E., Meade, B.J., 2000. Comparison of mouse strains using the local lymph node assay. Toxicology. 146(2-3), 221-227.</t>
  </si>
  <si>
    <t>Wright, Z.M., Basketter, D.A., Blaikie, L., Cooper, K.J., Warbrick, E.V., Dearman, R.J., Kimber, I., 2001. Vehicle effects on skin sensitizing potency of four chemicals: assessment using the local lymph node assay. International Journal of Cosmetic Science. 23(2), 75-83.</t>
  </si>
  <si>
    <t>Basketter &amp; Cadby (2004)</t>
  </si>
  <si>
    <t>Arfsen et al. (2006)</t>
  </si>
  <si>
    <t>Nilsson et al. ( 2005)</t>
  </si>
  <si>
    <t>Montelius et al. (1994)</t>
  </si>
  <si>
    <t>Kimber et al. (1989b)</t>
  </si>
  <si>
    <t>Kimber et al. (1998)</t>
  </si>
  <si>
    <t>Bergström et al. (2006)</t>
  </si>
  <si>
    <t xml:space="preserve"> Bergström et al. (2006)</t>
  </si>
  <si>
    <t>Lea (1999)</t>
  </si>
  <si>
    <t>Nilsson et al. (2005)</t>
  </si>
  <si>
    <t>Schneider &amp; Akkan (2004)</t>
  </si>
  <si>
    <t>Basketter, D.A., Lea, L.J., Dickens, A., Briggs, D., Pate, I., Dearman, R.J., Kimber, I., 1999a. A comparison of statistical approaches to the derivation of EC3 values from local lymph node assay dose responses. J. Appl. Toxicol. 19(4), 261-266.</t>
  </si>
  <si>
    <t>Basketter, D.A., Lea, L.J., Cooper, K.J., Ryan, C.A., Gerberick, G.F., Dearman, R.J., Kimber, I., 1999d. Identification of metal allergens in the local lymph node assay. Am. J. Contact Dermat. 10(4), 207-212.</t>
  </si>
  <si>
    <t>De Jong, W.H., Van Och, F.M.M., Den Hartog Jager, C.F., Spiekstra, S.W., Slob, W.,Vandebriel, R.J., Van Loveren, H., 2002. Ranking of allergenic potency of rubber chemicals in a modified local lymph node assay. Toxicological Sciences. 66, 226-232.</t>
  </si>
  <si>
    <t>Hilton, J., Dearman, R.J., Basketter, D.A., Scholes, E.W., Kimber, I. 1996. Experimental assessment of the sensitizing properties of formaldehyde. Food and Chemical Toxicology 34, 571-578</t>
  </si>
  <si>
    <t>Ikarashi, Y., Kaniwa, M., Tsuchiya, T., 2002. Sensitization potential of gold sodium thiosulfate in mice and guinea pigs. Biomaterials 23, 4907–4914.</t>
  </si>
  <si>
    <r>
      <t xml:space="preserve">Warbrick, E.V., Dearman, R.J., Lea, L.J., Basketter, D.A., Kimber, I., 1999. </t>
    </r>
    <r>
      <rPr>
        <sz val="12"/>
        <rFont val="Times New Roman"/>
        <family val="1"/>
      </rPr>
      <t>Local lymph node assay responses to paraphenylenediamine: intra- and inter-laboratory evaluations</t>
    </r>
    <r>
      <rPr>
        <sz val="12"/>
        <color indexed="8"/>
        <rFont val="Times New Roman"/>
        <family val="0"/>
      </rPr>
      <t>. Contact Dermatitis. 41(6), 325-329.</t>
    </r>
  </si>
  <si>
    <t>Hormones, hormone substitutes, and hormone antagonists; Polycylic compounds</t>
  </si>
  <si>
    <t>Phenylethyl alcohol</t>
  </si>
  <si>
    <t xml:space="preserve">Formaldehyde </t>
  </si>
  <si>
    <t>8-Acetoxycarvotanacetone</t>
  </si>
  <si>
    <t>(2R,4S)-4-(4-Acetyl-1-piperazinyl)-n-{(1r)-1-[3,5-bis(trifluoro-methyl)phenyl]-ethyl}-2-(4-fluoro-2-methylphenyl)-n-methyl-1-piperidine-carboxamide monomethane-sulfonate</t>
  </si>
  <si>
    <t>(2S,4S)-1-[(2S)-2-Amino-3,3-bis(4-fluorophenyl)-1-oxopropyl]-4-fluoro-2-pyrrolidine carbonitrile</t>
  </si>
  <si>
    <t>8-Amino-6-methoxy-4-methyl-quinoline</t>
  </si>
  <si>
    <t>4-Amino-3-nitrophenol</t>
  </si>
  <si>
    <t>3-[4-[(6-Bromohexyl)oxy]-butyl]benzene-sulfonamide</t>
  </si>
  <si>
    <t>1,1-Dimethylethyl 3-[[[[(3s)-2,3,4,5-tetrahydro-1-[2-[(1-methylethyl)phenylamino]-2-oxoethyl]-2,4-dioxo-5-phenyl-1h-1,5-benzodiazepin-3-yl]amino]carbonyl]amino]benzoate</t>
  </si>
  <si>
    <t>(r,s)-3-Amino-2,3,4,5-tetrahydro-n-(1-methylethyl)-2,4-dioxo-n,5-diphenyl-1h-1,5-benzodiazepine-1-acetamide</t>
  </si>
  <si>
    <t>2,3,4,5-Tetrahydro-n-(1-methylethyl)-2,4-dioxo-n,5-diphenyl-3-[(phenylmethoxy)-imino]-1h-1,5-benzodiazepine-1-acetamide</t>
  </si>
  <si>
    <t>4-(Bromomethyl)-benzoic acid ethyl ester</t>
  </si>
  <si>
    <t>N-[2-Benzyloxy-5-(2-bromo-1-hydroxy-ethyl)-phenyl]-formamide</t>
  </si>
  <si>
    <t>(alpha-r)-n-alpha-Dimethyl-3,5-bis(trifluoro-methyl</t>
  </si>
  <si>
    <t>4-[4-[[(3R)-1-Butyl-3-[(R)-cyclohexyl-hydroxymethyl]-2,5-dioxo-1,4,9-triazaspiro[5,5]-undec-9-yl]methyl] phenoxy] benzoic acid</t>
  </si>
  <si>
    <t>3-Chloro-p-anisaldehyde</t>
  </si>
  <si>
    <t>2-Chloro-1-[(3-fluorophenyl)-methoxy]-4-nitrobenzene</t>
  </si>
  <si>
    <t>5-Chloro-6-methoxy-4-methyl-8-nitro-2(1h)-quinolinone</t>
  </si>
  <si>
    <t>2-Chloro-6-nitrotoluene</t>
  </si>
  <si>
    <t>8-Chloro-3-pentyl-3,7-dihydro-1h-purine-2,6-dione</t>
  </si>
  <si>
    <t>p-Chlorophenethylic alcohol</t>
  </si>
  <si>
    <t>C.I. Reactive red 231</t>
  </si>
  <si>
    <t>C.I. Reactive yellow 174</t>
  </si>
  <si>
    <t>n-[2-(Diethylamino)ethyl]-2-[[(4-fluorophenyl)-methyl]thio]-4,5,6,7-tetrahydro-4-oxo-n-[[4'-(trifluoromethyl)-[1,1'-biphenyl]-4-yl]methyl]-1h-cyclopentapyrim-idine-1-acetamide</t>
  </si>
  <si>
    <t>1-[3-(Cyclopentyl-oxy)-4-methoxy-phenyl]-4-oxocyclohexane carbonitrile</t>
  </si>
  <si>
    <t>N-(2,6-Difluorophenyl)-5-methyl-[1,2,4]triazolo[1,5-a]pyrimidine-2-sulfonamide</t>
  </si>
  <si>
    <t>3,5-Diamino-2,6-dimethoxypyridinedihydrochloride</t>
  </si>
  <si>
    <t>2,4-Diaminophenoxyethanoldihydrochloride</t>
  </si>
  <si>
    <t>1,3-bis-(2,4-Diaminophenoxy)-propane x 4HCl</t>
  </si>
  <si>
    <t>3-[(2R)-3-[[2-(2,3-Dihydro-1H-inden-2-yl)-1,1-dimethyl-ethyl]amino]-2-hydroxy propoxy]-4,5-difluorobenzene propanoic acid</t>
  </si>
  <si>
    <t>(3R,6R)-3-(2,3-Dihydro-1H-inden-2-yl)-1-[(1R)-1-(2-methyl-1,3-oxazol-4-yl)-2-(4-morpholinyl)-2-oxoethyl]-6-[(1S)-1-methylpropyl]-2,5-piperazinedione</t>
  </si>
  <si>
    <t>2-(3,4-Dimethyl-phenyl)-5-methyl-2,4-dihydropyrazol-3-one</t>
  </si>
  <si>
    <t>N-[(1,1-Dimethylethoxy)-carbonyl]-l-tyrosine, ethyl ester</t>
  </si>
  <si>
    <t>1,1-Dimethylethyl [(1S)-2-[4-[(2-methyl-4-thiazolyl) methoxy] phenyl]-1-(2S)-oxiranylethyl]-carbamate</t>
  </si>
  <si>
    <t>1,1-Dimethylethyl [(1S)-1-[bis(4-fluorophenyl)-methyl]-2-[(2S,4S)-2-cyano-4-fluoro-1-pyrrolidinyl]-2-oxoethyl]carbamate</t>
  </si>
  <si>
    <t>N-{[(1,1-Dimethylethyl) oxy]carbonyl}-4-fluoro-beta-(4-fluorophenyl)-l-phenylalanine</t>
  </si>
  <si>
    <t>1-(2,3-Epoxypropoxy)-2,2-bis
[(2,3-epoxypropoxy)methylbutane</t>
  </si>
  <si>
    <t>2-(Benzyl)tert-butyl)amino)-1-(alpha,4-dihydroxy-m-tolyl)ethane</t>
  </si>
  <si>
    <t>Ethanol, 2-butoxy, acetate</t>
  </si>
  <si>
    <t>1-(4-Ethoxy-phenyl)-2-[4-(methyl-sulfonyl)phenyl]-ethanone</t>
  </si>
  <si>
    <t>(3as,4r,5s,6s,8r,9r,9ar,10r)-6-Ethenyldeca-hydro-5-hydroxy-4,6,9,10-tetramethyl-1-oxo-3a,9-propano-3ah-cyclopentacyclo-octen-8-yl [[(3-exo)-8-methyl-8-azabicyclo-[3.2.1]oct-3-yl]thio]-acetate</t>
  </si>
  <si>
    <t>(3aS,4R,5S,6S,8R,9R,9aR,10R)-6-Ethenyldeca-hydro-5-hydroxy-4,6,9,10-tetra-methyl-1-oxo-3a,9-propano-3aH-cyclopentacycloocten-8-yl hydroxyacetate</t>
  </si>
  <si>
    <t>[4-(Ethoxymethyl)-2,6-dimethoxyphenyl]-boronic aci</t>
  </si>
  <si>
    <t>56880-11-6</t>
  </si>
  <si>
    <t>Ethyl (3-endo)-8-methyl-8-azabicyclo[3.2.1]-octane-3-acetate</t>
  </si>
  <si>
    <t>2-Fluoro-5-nitroaniline</t>
  </si>
  <si>
    <t>4-Fluoro-2-pyrrolidine-carboxamide</t>
  </si>
  <si>
    <t>773059-57-7</t>
  </si>
  <si>
    <t>(2E)-2-[(2-formyl-4-hydroxyphenyl)-methylidene]-butanedioic acid</t>
  </si>
  <si>
    <t>2-(Hexadecyloxy)ethanol</t>
  </si>
  <si>
    <t>(3r,3as,6ar)-Hexahydrofuro-[2,3-b]furan-3-yl [(1s,2r)-3-[(1,3-benzodioxol-5-ylsulfonyl)(2-methylpropyl)-amino]-2-hydroxy-1-[[4-[(2-methyl-4-thiazolyl)methoxy]phenyl]methyl]-propyl]carbamate</t>
  </si>
  <si>
    <t>156928-09-5</t>
  </si>
  <si>
    <t>(3R,3aS,6aR)-Hexahydrofuro-[2,3-b]furan-3-ol</t>
  </si>
  <si>
    <t>rel-(3R,3aS,6aR)-Hexahydrofuro [2,3-b]furan-3-yl 4-nitrophenyl carbonate</t>
  </si>
  <si>
    <t>35563-27-0</t>
  </si>
  <si>
    <t>1,2,3,5,6,7-hexahydro-2-thioxo-4h-cyclopentapyrimidin-4-one</t>
  </si>
  <si>
    <t>3'-[(2z)-[1-(3,4-Dimethylphenyl)-1,5-dihydro-3-methyl)-5-oxo-4h-pyrazol-4-ylidene]hydrazino]-2'-hydroxy-[1,1'-biphenyl]-3-carboxylic acid, compound with 2-aminoethanol (2:1)</t>
  </si>
  <si>
    <t xml:space="preserve">2,2-bis-[4-(2-Hydroxy-3 methacryloxypropoxy)phenyl)]-propane
</t>
  </si>
  <si>
    <t>530084-87-8</t>
  </si>
  <si>
    <t>8-Hydroxy-5-[(1R)-1-hydroxy-2-[[2-[4-[(6-methoxy[1,1'-biphenyl]-3-YL)amino]phenyl]-ethyl]amino]ethyl]-2(1H)-quinolinone</t>
  </si>
  <si>
    <t>(s)-2-Hydroxy-2-methylsuccinic acid</t>
  </si>
  <si>
    <t>5-Hydroxy-4-nitrobenzoic acid</t>
  </si>
  <si>
    <t>3-Hydroxy-2-nitropyridine</t>
  </si>
  <si>
    <t>14-Hydroxynor-morphinone</t>
  </si>
  <si>
    <t>n-[(1-Butyl-4-piperidinyl)methyl]-3,4-dihydro-2h-[1,3]oxazino[3,2-a]indole-10-carboxamide</t>
  </si>
  <si>
    <t>(1R,4R)-Isopropenyl-1-methyl-2-methylene-2-cyclohexane</t>
  </si>
  <si>
    <t>(5R)-5-Isopropenyl-2-methyl-1-methylene-2-cyclohexane</t>
  </si>
  <si>
    <t>(3S,6R)-3-Isopropyl-6-methylcyclohexene</t>
  </si>
  <si>
    <t>178896-77-0</t>
  </si>
  <si>
    <t>5-Methoxy-2-nitro-4-(trifluoromethyl)benzene acetonitrile</t>
  </si>
  <si>
    <t>5-Methoxy-6-(trifluoromethyl)-2,3-dihydro-1H-indole</t>
  </si>
  <si>
    <t>6-(Trifluoro-methyl)-2,3-dihydro-5-methyl-1h-indole, hydrochloride</t>
  </si>
  <si>
    <t>5-[[4-[(2,3-Dimethyl-2h-indazol-6-yl)-methylamino]-2-pyrimidinyl]amino]-2-methylbenzene-sulfonamide</t>
  </si>
  <si>
    <t>α-Methyl-1,3-benzodioxole-5-propionaldehyde</t>
  </si>
  <si>
    <t>α-Methylionone</t>
  </si>
  <si>
    <t>3-Methyl-1-phenylpyrazolone</t>
  </si>
  <si>
    <t>7-[(4z)-3-(Aminomethyl)-4-(methoxyimino)-1-pyrrolidinyl]-1-cyclopropyl-6-fluoro-1,4-dihydro-4-oxo-1,8-naphthyridine-3-carboxylic acid, monomethane-sulfonate</t>
  </si>
  <si>
    <t>Phenylmethyl 2-(4-fluoro-2-methylphenyl)-4-oxo-3,4-dihydro-1(2h)-pyridine-carboxylate</t>
  </si>
  <si>
    <t>(S)-(-)-1-Phenylpropylamine</t>
  </si>
  <si>
    <t>3789-59-1</t>
  </si>
  <si>
    <t>(2-Oxo-1-phenyl-pyrrolidin-3-yl)(triphenyl)-phosphonium bromide</t>
  </si>
  <si>
    <t>(4S)-1-(Tert-butoxycarbonyl)-4-fluoro-L-proline</t>
  </si>
  <si>
    <t>2-(4-Ethoxyphenyl)-3-[4-(methyl-sulfonyl)phenyl-]pyrazolo[1,5-b]-pyridazine</t>
  </si>
  <si>
    <t>2,4-Dichloropyrimidine</t>
  </si>
  <si>
    <t>4S)-1-(Tert-butoxycarbonyl)-4-fluoro-L-prolinamide</t>
  </si>
  <si>
    <t>426844-22-6</t>
  </si>
  <si>
    <t>(1R)-1,2,3,4-Tetrahydro-6,7-dimethoxy-2-methyl-1-[(3,4,5-trimethoxyphenyl)methyl]isoquino-line [R-(R*,R*)]-2,3-bis(benzoyloxy)-butanedioate (1:1)</t>
  </si>
  <si>
    <t>90035-34-0</t>
  </si>
  <si>
    <t>4'-(Trifluoro-methyl)-[1,1'-biphenyl]-4-carboxaldehyde</t>
  </si>
  <si>
    <t>2',3',4'-Trihydroxychalcone</t>
  </si>
  <si>
    <t>Veratraldehyde</t>
  </si>
  <si>
    <t>Yellow E-JD 3442</t>
  </si>
  <si>
    <t>Ylang ylang (Extra)</t>
  </si>
  <si>
    <t>Ylang ylang (III)</t>
  </si>
  <si>
    <t>n-Isopropyl-n-phenyl-2-(2-phenylamino-phenylamino)-acetamide</t>
  </si>
  <si>
    <t>(s)-2-(4-Fluoro-2-methylphenyl)4-piperidinone (s)-alpha-hydroxybenzene-acetic acid salt</t>
  </si>
  <si>
    <t>4-Amino-3-methylphenol</t>
  </si>
  <si>
    <t>2835-99-6</t>
  </si>
  <si>
    <t>1-amino-2-nitro-4-bis-(2-hydroxyethyl)-amino-benzol</t>
  </si>
  <si>
    <t>Inorganic Sulfur Compounds; Nitrogen Compounds</t>
  </si>
  <si>
    <t>Amides</t>
  </si>
  <si>
    <t>Allyl acetate</t>
  </si>
  <si>
    <t>Carboxylic Acids: Lipds; Hydrocarbons, Acyclic</t>
  </si>
  <si>
    <t>Chlorine Compounds; Aluminum Compounds</t>
  </si>
  <si>
    <t>Atranol</t>
  </si>
  <si>
    <t>526-37-4</t>
  </si>
  <si>
    <t>Heterocyclic Compounds; Lactones</t>
  </si>
  <si>
    <t>Glycosides; Lactones; Polycyclic Compounds</t>
  </si>
  <si>
    <t>Macromolecular Substances</t>
  </si>
  <si>
    <t>119-10-8</t>
  </si>
  <si>
    <t>Benzene, 1-methoxy-4-methyl-2-nitro</t>
  </si>
  <si>
    <t>Benzenepropanol, acetate</t>
  </si>
  <si>
    <t xml:space="preserve">Hydrocarbons, Cyclic; Carboxylic Acids
</t>
  </si>
  <si>
    <t>Elements; Metals</t>
  </si>
  <si>
    <t>α-Butyl cinnamic aldehyde</t>
  </si>
  <si>
    <t>Chloroantrol</t>
  </si>
  <si>
    <t>Chlorosalicylanilide</t>
  </si>
  <si>
    <t>Organophosphorous Compounds; Organic Sulfur Compounds</t>
  </si>
  <si>
    <t>Crotonyl thioglycerol</t>
  </si>
  <si>
    <t>Cyclopentanepropanol</t>
  </si>
  <si>
    <t>2'-4-dihydroxychalcone</t>
  </si>
  <si>
    <t>Ketones; Heterocylic Compounds</t>
  </si>
  <si>
    <t>2,6-dimethylbenzoic acid</t>
  </si>
  <si>
    <t>Carboxylic Acids; Hydrocarbons, Cyclic</t>
  </si>
  <si>
    <t>Gold Compounds</t>
  </si>
  <si>
    <t>3,4-dinitrophenol</t>
  </si>
  <si>
    <t>Gold Compounds; Sodium Compounds; Inorganic Sulfur Compounds</t>
  </si>
  <si>
    <t>Hexyl salicylate</t>
  </si>
  <si>
    <t>Carboxylic Acids; Hydrocarbons, acylic</t>
  </si>
  <si>
    <t>Lillial</t>
  </si>
  <si>
    <t>Octanenitrile</t>
  </si>
  <si>
    <t>β-Phenylcinnamaldehyde</t>
  </si>
  <si>
    <t>Electrolytes; Potassium Compounds; Inorganic Sulfur Compounds</t>
  </si>
  <si>
    <t>Tin Compounds</t>
  </si>
  <si>
    <t>dl-α-tocopherol</t>
  </si>
  <si>
    <t>Nitro Compounds; Hydrocarbons, Halogenated</t>
  </si>
  <si>
    <t>Organic Sulfur Compounds; Heterocylic Compounds</t>
  </si>
  <si>
    <t>106359-91-5</t>
  </si>
  <si>
    <t>56-18-8</t>
  </si>
  <si>
    <t>Azo Compounds</t>
  </si>
  <si>
    <t>16096-31-4</t>
  </si>
  <si>
    <t>Geranyl nitrile</t>
  </si>
  <si>
    <t>30618-84-9</t>
  </si>
  <si>
    <t>Glyceryl thioglycollate</t>
  </si>
  <si>
    <t>2-Hydroxybenzothiazole</t>
  </si>
  <si>
    <t>4'-Hydroxychalcone</t>
  </si>
  <si>
    <t>Heterocyclic Compounds; Ketones</t>
  </si>
  <si>
    <t>4-((2-Hydroxyethyl)amino)-3-nitrophenol</t>
  </si>
  <si>
    <t>65235-31-6</t>
  </si>
  <si>
    <t>Alcohols; Amines</t>
  </si>
  <si>
    <t>619-14-7</t>
  </si>
  <si>
    <t>15128-82-2</t>
  </si>
  <si>
    <t>(1R,4R)-4-Isopropenyl-1-
methyl-2-methylenecyclohexane</t>
  </si>
  <si>
    <t>Isopropyl glycerol ether</t>
  </si>
  <si>
    <t>17226-43-6</t>
  </si>
  <si>
    <t>Isopropylricinoleamide</t>
  </si>
  <si>
    <t>2-Mercaptobenzoxazole</t>
  </si>
  <si>
    <t>Heterocyclic Compounds; Organic Sulfur Compounds</t>
  </si>
  <si>
    <t>6-methoxynaphthalene-2-carbaldehyde</t>
  </si>
  <si>
    <t>3453-33-6</t>
  </si>
  <si>
    <t>1205-17-0</t>
  </si>
  <si>
    <t>α-Methyl cinnamic aldehyde</t>
  </si>
  <si>
    <t>2-Methyl-4,5-trimethylene-4-isothiazolin-3-one</t>
  </si>
  <si>
    <t>82633-79-2</t>
  </si>
  <si>
    <t>Nonanoylamidocaproylacidoxybenzenesulfonate</t>
  </si>
  <si>
    <t>168151-92-6</t>
  </si>
  <si>
    <t>124-12-9</t>
  </si>
  <si>
    <t>818-72-4</t>
  </si>
  <si>
    <t>2050-14-8</t>
  </si>
  <si>
    <t>Phenol 2,2-azobis-</t>
  </si>
  <si>
    <t>Phenoxypropiononitrile</t>
  </si>
  <si>
    <t>3055-86-5</t>
  </si>
  <si>
    <t>3395-91-3</t>
  </si>
  <si>
    <t>Toluene diamine bismaleimide</t>
  </si>
  <si>
    <t>6422-83-9</t>
  </si>
  <si>
    <t>25620-58-0</t>
  </si>
  <si>
    <t>Alcohols; Macromolecular Substances</t>
  </si>
  <si>
    <t>Undecylenic acid</t>
  </si>
  <si>
    <t>Carboxylic Acids; Organic Sulfur Compounds</t>
  </si>
  <si>
    <t>Zinc sulfate</t>
  </si>
  <si>
    <t>Zinc Compounds; Inorganic Sulfur Compounds</t>
  </si>
  <si>
    <t>D EC25</t>
  </si>
  <si>
    <t>Pluronic L92</t>
  </si>
  <si>
    <r>
      <t>(16-</t>
    </r>
    <r>
      <rPr>
        <sz val="12"/>
        <color indexed="8"/>
        <rFont val="Times New Roman"/>
        <family val="0"/>
      </rPr>
      <t>b)-21-(Acetyloxy)-17-hydroxy-16-methylpregna-1,4,9(11)-triene-3,20-dione</t>
    </r>
  </si>
  <si>
    <t xml:space="preserve">5-Chloro-2-methylisothiazolinone </t>
  </si>
  <si>
    <t>26172-55-4</t>
  </si>
  <si>
    <t>3:1 ETOH/DEP</t>
  </si>
  <si>
    <t>Submitted by BAuA</t>
  </si>
  <si>
    <t>Forschung Projekt F 1877 submitted by Bundesanstalt fur Arbeitsschutz und Arbeitsmedizin</t>
  </si>
  <si>
    <t>Submitted by Netherlands Organisation for Applied Scientific Research (TNO)</t>
  </si>
  <si>
    <t>Submitted by Research Institute for Fragrance Materials (RIFM)</t>
  </si>
  <si>
    <t>Submitted by National Toxicology Program (NTP)</t>
  </si>
  <si>
    <t>Submitted by GlaxoSmithKline</t>
  </si>
  <si>
    <t>Submitted by European Federation for Cosmetic Ingredients (EFfCI)</t>
  </si>
  <si>
    <t>Submitted by European Crop Protection Association (ECPA)</t>
  </si>
  <si>
    <t>Submitted by BASFa</t>
  </si>
  <si>
    <t>Submitted by BASF: BGIA Project FP251</t>
  </si>
  <si>
    <t>Submitted by D. Basketter</t>
  </si>
  <si>
    <t>LLNA/EC3 Validation Study submitted by D. Basketter</t>
  </si>
  <si>
    <t>1:1 DMF/dH2O</t>
  </si>
  <si>
    <t>Ethyl-2-(hydroxymethyl)-1,3- propanediol triacrylate</t>
  </si>
  <si>
    <t>POS</t>
  </si>
  <si>
    <t>NEG</t>
  </si>
  <si>
    <t xml:space="preserve"> ACE = acetone</t>
  </si>
  <si>
    <t>AOO = acetone: olive oil (4:1 by volume)</t>
  </si>
  <si>
    <t xml:space="preserve">CASRN = Chemical Abstracts Service registry number; </t>
  </si>
  <si>
    <t>CHL = chloroform</t>
  </si>
  <si>
    <t>Conc. = concentration</t>
  </si>
  <si>
    <t xml:space="preserve">DEP = diethyl phthalate; </t>
  </si>
  <si>
    <t>DMF = diethylformamide</t>
  </si>
  <si>
    <t>DMSO = dimethyl sulfoxide</t>
  </si>
  <si>
    <t xml:space="preserve">LLNA = murine local lymph node assay; </t>
  </si>
  <si>
    <t>H2O = water</t>
  </si>
  <si>
    <t>MEK = methyl ethyl ketone</t>
  </si>
  <si>
    <t>MEKOO = methyl ethyl ketone: olive oil (4:1 by volume)</t>
  </si>
  <si>
    <t>MeOH = methanol</t>
  </si>
  <si>
    <t>NA = not available</t>
  </si>
  <si>
    <t>NaCl = sodium chloride</t>
  </si>
  <si>
    <t>PG = propylene glycol</t>
  </si>
  <si>
    <t>SDS = sodium dodecyl sulfate</t>
  </si>
  <si>
    <t>SI = stimulation index</t>
  </si>
  <si>
    <t>SLS = sodium lauryl sulfate.</t>
  </si>
  <si>
    <t>d = distilled</t>
  </si>
  <si>
    <t>NEG =  negative based on SI &lt; 3</t>
  </si>
  <si>
    <t>POS = positive based on SI ≥ 3</t>
  </si>
  <si>
    <t>MeSH = Medical Subject Heading (National Library of Medicine)</t>
  </si>
  <si>
    <t>EtOH = ethanol</t>
  </si>
  <si>
    <t>10% SDS</t>
  </si>
  <si>
    <t>Butanone</t>
  </si>
  <si>
    <t xml:space="preserve"> LLNA Result</t>
  </si>
  <si>
    <t>IDR = insufficient dose-response for the calculation of EC3 (i.e., nonmonotonic)</t>
  </si>
  <si>
    <t>Carboxylic Acids, Alcohols</t>
  </si>
  <si>
    <t>Polycylic Compounds</t>
  </si>
  <si>
    <t>beta-Phellandrene</t>
  </si>
  <si>
    <t>Hydrocarbons, cyclic</t>
  </si>
  <si>
    <t>1,2-Benzenedicarboxylic acid, dibutyl ester</t>
  </si>
  <si>
    <t>Benzylidene acetone</t>
  </si>
  <si>
    <t>Complete Reference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</si>
</sst>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%"/>
    <numFmt numFmtId="166" formatCode="0.000"/>
    <numFmt numFmtId="167" formatCode="0.0%"/>
    <numFmt numFmtId="168" formatCode="0.0000"/>
    <numFmt numFmtId="169" formatCode="0.00000"/>
    <numFmt numFmtId="170" formatCode="0.000000000"/>
    <numFmt numFmtId="171" formatCode="0.000000"/>
    <numFmt numFmtId="172" formatCode="0.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/d/yyyy"/>
    <numFmt numFmtId="178" formatCode="0.0000000000"/>
    <numFmt numFmtId="179" formatCode="0.00000000"/>
    <numFmt numFmtId="180" formatCode="0.00000000000"/>
    <numFmt numFmtId="181" formatCode="0.000000000000"/>
  </numFmts>
  <fonts count="54">
    <font>
      <sz val="10"/>
      <name val="Times New Roman"/>
      <family val="1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2"/>
      <name val="Times New Roman"/>
      <family val="0"/>
    </font>
    <font>
      <sz val="8"/>
      <name val="Times New Roman"/>
      <family val="0"/>
    </font>
    <font>
      <sz val="12"/>
      <name val="Times New Roman"/>
      <family val="1"/>
    </font>
    <font>
      <vertAlign val="subscript"/>
      <sz val="12"/>
      <name val="Times New Roman"/>
      <family val="0"/>
    </font>
    <font>
      <sz val="12"/>
      <color indexed="8"/>
      <name val="Times New Roman"/>
      <family val="0"/>
    </font>
    <font>
      <b/>
      <sz val="9"/>
      <name val="Geneva"/>
      <family val="0"/>
    </font>
    <font>
      <sz val="9"/>
      <name val="Geneva"/>
      <family val="0"/>
    </font>
    <font>
      <u val="single"/>
      <sz val="10"/>
      <color indexed="12"/>
      <name val="Times New Roman"/>
      <family val="1"/>
    </font>
    <font>
      <u val="single"/>
      <sz val="10"/>
      <color indexed="61"/>
      <name val="Times New Roman"/>
      <family val="1"/>
    </font>
    <font>
      <b/>
      <sz val="9"/>
      <name val="Times New Roman"/>
      <family val="0"/>
    </font>
    <font>
      <sz val="9"/>
      <name val="Times New Roman"/>
      <family val="0"/>
    </font>
    <font>
      <sz val="10"/>
      <name val="Courier"/>
      <family val="0"/>
    </font>
    <font>
      <sz val="16"/>
      <name val="Times New Roman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Times New Roman"/>
      <family val="0"/>
    </font>
    <font>
      <sz val="12"/>
      <color theme="1"/>
      <name val="Times New Roman"/>
      <family val="0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6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9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2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70" fontId="6" fillId="0" borderId="0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43" fontId="6" fillId="0" borderId="0" xfId="42" applyFont="1" applyFill="1" applyBorder="1" applyAlignment="1">
      <alignment horizontal="center" vertical="center" wrapText="1"/>
    </xf>
    <xf numFmtId="0" fontId="6" fillId="0" borderId="0" xfId="42" applyNumberFormat="1" applyFont="1" applyFill="1" applyBorder="1" applyAlignment="1">
      <alignment horizontal="center" vertical="center" wrapText="1"/>
    </xf>
    <xf numFmtId="164" fontId="6" fillId="0" borderId="0" xfId="42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171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52" fillId="0" borderId="0" xfId="0" applyFont="1" applyFill="1" applyBorder="1" applyAlignment="1">
      <alignment horizontal="center" vertical="center" wrapText="1"/>
    </xf>
    <xf numFmtId="2" fontId="52" fillId="0" borderId="0" xfId="0" applyNumberFormat="1" applyFont="1" applyFill="1" applyBorder="1" applyAlignment="1">
      <alignment horizontal="center" vertical="center" wrapText="1"/>
    </xf>
    <xf numFmtId="0" fontId="52" fillId="0" borderId="0" xfId="0" applyNumberFormat="1" applyFont="1" applyFill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52" fillId="0" borderId="0" xfId="0" applyNumberFormat="1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52" fillId="0" borderId="0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2" fontId="6" fillId="0" borderId="0" xfId="42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py of LLNA_MSL24Jul09F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61"/>
  <sheetViews>
    <sheetView tabSelected="1" workbookViewId="0" topLeftCell="A1">
      <pane ySplit="1520" topLeftCell="BM1" activePane="bottomLeft" state="split"/>
      <selection pane="topLeft" activeCell="A1" sqref="A1"/>
      <selection pane="bottomLeft" activeCell="E8" sqref="E8"/>
    </sheetView>
  </sheetViews>
  <sheetFormatPr defaultColWidth="20.83203125" defaultRowHeight="63.75" customHeight="1"/>
  <cols>
    <col min="1" max="1" width="28.66015625" style="34" customWidth="1"/>
    <col min="2" max="2" width="26" style="1" customWidth="1"/>
    <col min="3" max="3" width="20.83203125" style="18" customWidth="1"/>
    <col min="4" max="5" width="20.83203125" style="1" customWidth="1"/>
    <col min="6" max="6" width="15.33203125" style="1" bestFit="1" customWidth="1"/>
    <col min="7" max="7" width="15.66015625" style="1" bestFit="1" customWidth="1"/>
    <col min="8" max="8" width="15.33203125" style="1" bestFit="1" customWidth="1"/>
    <col min="9" max="9" width="16.16015625" style="1" bestFit="1" customWidth="1"/>
    <col min="10" max="10" width="15.33203125" style="1" bestFit="1" customWidth="1"/>
    <col min="11" max="11" width="14.5" style="1" customWidth="1"/>
    <col min="12" max="12" width="15.33203125" style="1" customWidth="1"/>
    <col min="13" max="13" width="8.5" style="1" customWidth="1"/>
    <col min="14" max="14" width="15.33203125" style="1" customWidth="1"/>
    <col min="15" max="15" width="8.5" style="1" customWidth="1"/>
    <col min="16" max="16" width="15.33203125" style="1" customWidth="1"/>
    <col min="17" max="17" width="8.5" style="1" customWidth="1"/>
    <col min="18" max="18" width="15.33203125" style="1" customWidth="1"/>
    <col min="19" max="19" width="8.5" style="1" customWidth="1"/>
    <col min="20" max="20" width="15.33203125" style="1" customWidth="1"/>
    <col min="21" max="21" width="8.5" style="1" customWidth="1"/>
    <col min="22" max="22" width="20.83203125" style="1" customWidth="1"/>
    <col min="23" max="23" width="16.5" style="1" customWidth="1"/>
    <col min="24" max="24" width="24.66015625" style="1" customWidth="1"/>
    <col min="25" max="16384" width="20.83203125" style="1" customWidth="1"/>
  </cols>
  <sheetData>
    <row r="1" spans="1:24" ht="63.75" customHeight="1">
      <c r="A1" s="50" t="s">
        <v>1348</v>
      </c>
      <c r="B1" s="20" t="s">
        <v>1389</v>
      </c>
      <c r="C1" s="21" t="s">
        <v>971</v>
      </c>
      <c r="D1" s="19" t="s">
        <v>686</v>
      </c>
      <c r="E1" s="19" t="s">
        <v>503</v>
      </c>
      <c r="F1" s="19" t="s">
        <v>584</v>
      </c>
      <c r="G1" s="19" t="s">
        <v>585</v>
      </c>
      <c r="H1" s="19" t="s">
        <v>1483</v>
      </c>
      <c r="I1" s="19" t="s">
        <v>1527</v>
      </c>
      <c r="J1" s="19" t="s">
        <v>1227</v>
      </c>
      <c r="K1" s="19" t="s">
        <v>1228</v>
      </c>
      <c r="L1" s="19" t="s">
        <v>1034</v>
      </c>
      <c r="M1" s="19" t="s">
        <v>1029</v>
      </c>
      <c r="N1" s="19" t="s">
        <v>766</v>
      </c>
      <c r="O1" s="19" t="s">
        <v>767</v>
      </c>
      <c r="P1" s="19" t="s">
        <v>1323</v>
      </c>
      <c r="Q1" s="19" t="s">
        <v>1324</v>
      </c>
      <c r="R1" s="19" t="s">
        <v>1424</v>
      </c>
      <c r="S1" s="19" t="s">
        <v>1141</v>
      </c>
      <c r="T1" s="19" t="s">
        <v>648</v>
      </c>
      <c r="U1" s="19" t="s">
        <v>1282</v>
      </c>
      <c r="V1" s="22" t="s">
        <v>1381</v>
      </c>
      <c r="W1" s="19" t="s">
        <v>1911</v>
      </c>
      <c r="X1" s="19" t="s">
        <v>1589</v>
      </c>
    </row>
    <row r="2" spans="1:24" ht="42" customHeight="1">
      <c r="A2" s="51" t="s">
        <v>409</v>
      </c>
      <c r="B2" s="23" t="s">
        <v>1044</v>
      </c>
      <c r="C2" s="18">
        <v>302.46</v>
      </c>
      <c r="D2" s="8" t="s">
        <v>769</v>
      </c>
      <c r="E2" s="8" t="s">
        <v>1216</v>
      </c>
      <c r="F2" s="8">
        <v>5</v>
      </c>
      <c r="G2" s="18">
        <v>1.5</v>
      </c>
      <c r="H2" s="8">
        <v>10</v>
      </c>
      <c r="I2" s="18">
        <v>2</v>
      </c>
      <c r="J2" s="8">
        <v>25</v>
      </c>
      <c r="K2" s="18">
        <v>5.2</v>
      </c>
      <c r="L2" s="8"/>
      <c r="M2" s="8"/>
      <c r="N2" s="8"/>
      <c r="O2" s="8"/>
      <c r="P2" s="8"/>
      <c r="Q2" s="8"/>
      <c r="R2" s="8"/>
      <c r="S2" s="8"/>
      <c r="T2" s="8"/>
      <c r="U2" s="8"/>
      <c r="V2" s="1">
        <v>15</v>
      </c>
      <c r="W2" s="8" t="s">
        <v>1883</v>
      </c>
      <c r="X2" s="8" t="s">
        <v>1163</v>
      </c>
    </row>
    <row r="3" spans="1:24" ht="78.75">
      <c r="A3" s="34" t="s">
        <v>1776</v>
      </c>
      <c r="B3" s="1" t="s">
        <v>211</v>
      </c>
      <c r="C3" s="18">
        <v>359.48</v>
      </c>
      <c r="D3" s="1" t="s">
        <v>636</v>
      </c>
      <c r="E3" s="1" t="s">
        <v>704</v>
      </c>
      <c r="F3" s="1">
        <v>2.5</v>
      </c>
      <c r="G3" s="1">
        <v>3.8</v>
      </c>
      <c r="H3" s="1">
        <v>5</v>
      </c>
      <c r="I3" s="1">
        <v>7.3</v>
      </c>
      <c r="J3" s="1">
        <v>10</v>
      </c>
      <c r="K3" s="1">
        <v>6.6</v>
      </c>
      <c r="V3" s="24">
        <v>2.1336989943332516</v>
      </c>
      <c r="W3" s="8" t="s">
        <v>1883</v>
      </c>
      <c r="X3" s="1" t="s">
        <v>1874</v>
      </c>
    </row>
    <row r="4" spans="1:24" ht="82.5" customHeight="1">
      <c r="A4" s="34" t="s">
        <v>1777</v>
      </c>
      <c r="B4" s="1" t="s">
        <v>210</v>
      </c>
      <c r="C4" s="18">
        <v>359.4</v>
      </c>
      <c r="D4" s="1" t="s">
        <v>636</v>
      </c>
      <c r="E4" s="1" t="s">
        <v>704</v>
      </c>
      <c r="F4" s="1">
        <v>10</v>
      </c>
      <c r="G4" s="1">
        <v>1.79</v>
      </c>
      <c r="H4" s="1">
        <v>25</v>
      </c>
      <c r="I4" s="1">
        <v>1.85</v>
      </c>
      <c r="J4" s="1">
        <v>50</v>
      </c>
      <c r="K4" s="1">
        <v>2.1</v>
      </c>
      <c r="V4" s="1" t="s">
        <v>1021</v>
      </c>
      <c r="W4" s="8" t="s">
        <v>1884</v>
      </c>
      <c r="X4" s="1" t="s">
        <v>1874</v>
      </c>
    </row>
    <row r="5" spans="1:24" ht="45.75" customHeight="1">
      <c r="A5" s="34" t="s">
        <v>1684</v>
      </c>
      <c r="B5" s="1" t="s">
        <v>1590</v>
      </c>
      <c r="C5" s="18">
        <v>208.3</v>
      </c>
      <c r="D5" s="1" t="s">
        <v>1429</v>
      </c>
      <c r="E5" s="1" t="s">
        <v>1516</v>
      </c>
      <c r="F5" s="1">
        <v>5</v>
      </c>
      <c r="G5" s="1">
        <v>0.82</v>
      </c>
      <c r="H5" s="1">
        <v>10</v>
      </c>
      <c r="I5" s="1">
        <v>0.68</v>
      </c>
      <c r="J5" s="1">
        <v>20</v>
      </c>
      <c r="K5" s="1">
        <v>0.96</v>
      </c>
      <c r="L5" s="1">
        <v>40</v>
      </c>
      <c r="M5" s="1">
        <v>1.19</v>
      </c>
      <c r="N5" s="1">
        <v>60</v>
      </c>
      <c r="O5" s="1">
        <v>0.81</v>
      </c>
      <c r="V5" s="1" t="s">
        <v>1021</v>
      </c>
      <c r="W5" s="8" t="s">
        <v>1884</v>
      </c>
      <c r="X5" s="1" t="s">
        <v>1561</v>
      </c>
    </row>
    <row r="6" spans="1:24" ht="43.5" customHeight="1">
      <c r="A6" s="34" t="s">
        <v>1562</v>
      </c>
      <c r="B6" s="1" t="s">
        <v>1591</v>
      </c>
      <c r="C6" s="18">
        <v>246.39</v>
      </c>
      <c r="D6" s="1" t="s">
        <v>1592</v>
      </c>
      <c r="E6" s="1" t="s">
        <v>866</v>
      </c>
      <c r="F6" s="1">
        <v>2.5</v>
      </c>
      <c r="G6" s="1">
        <v>1.6</v>
      </c>
      <c r="H6" s="1">
        <v>5</v>
      </c>
      <c r="I6" s="1">
        <v>1.7</v>
      </c>
      <c r="J6" s="1">
        <v>10</v>
      </c>
      <c r="K6" s="1">
        <v>2.4</v>
      </c>
      <c r="L6" s="1">
        <v>25</v>
      </c>
      <c r="M6" s="1">
        <v>4.7</v>
      </c>
      <c r="N6" s="1">
        <v>50</v>
      </c>
      <c r="O6" s="8">
        <v>5</v>
      </c>
      <c r="V6" s="24">
        <v>13.91304347826087</v>
      </c>
      <c r="W6" s="8" t="s">
        <v>1883</v>
      </c>
      <c r="X6" s="1" t="s">
        <v>1561</v>
      </c>
    </row>
    <row r="7" spans="1:24" ht="69" customHeight="1">
      <c r="A7" s="51" t="s">
        <v>1153</v>
      </c>
      <c r="B7" s="23" t="s">
        <v>1154</v>
      </c>
      <c r="C7" s="18">
        <v>143.21</v>
      </c>
      <c r="D7" s="8" t="s">
        <v>909</v>
      </c>
      <c r="E7" s="1" t="s">
        <v>504</v>
      </c>
      <c r="F7" s="18">
        <v>10</v>
      </c>
      <c r="G7" s="8">
        <v>0.8</v>
      </c>
      <c r="H7" s="8">
        <v>20</v>
      </c>
      <c r="I7" s="8">
        <v>0.7</v>
      </c>
      <c r="J7" s="8">
        <v>40</v>
      </c>
      <c r="K7" s="8">
        <v>0.8</v>
      </c>
      <c r="L7" s="8"/>
      <c r="M7" s="8"/>
      <c r="N7" s="8"/>
      <c r="O7" s="8"/>
      <c r="P7" s="8"/>
      <c r="Q7" s="8"/>
      <c r="R7" s="8"/>
      <c r="S7" s="8"/>
      <c r="T7" s="8"/>
      <c r="U7" s="8"/>
      <c r="V7" s="1" t="s">
        <v>1021</v>
      </c>
      <c r="W7" s="8" t="s">
        <v>1884</v>
      </c>
      <c r="X7" s="8" t="s">
        <v>1163</v>
      </c>
    </row>
    <row r="8" spans="1:24" ht="60.75" customHeight="1">
      <c r="A8" s="52" t="s">
        <v>479</v>
      </c>
      <c r="B8" s="1" t="s">
        <v>568</v>
      </c>
      <c r="C8" s="18">
        <v>128.17</v>
      </c>
      <c r="D8" s="1" t="s">
        <v>1429</v>
      </c>
      <c r="E8" s="1" t="s">
        <v>1216</v>
      </c>
      <c r="F8" s="1">
        <v>25</v>
      </c>
      <c r="G8" s="1">
        <v>2.9</v>
      </c>
      <c r="H8" s="1">
        <v>50</v>
      </c>
      <c r="I8" s="24">
        <v>6</v>
      </c>
      <c r="J8" s="1">
        <v>100</v>
      </c>
      <c r="K8" s="1">
        <v>14.3</v>
      </c>
      <c r="V8" s="24">
        <v>25.806451612903228</v>
      </c>
      <c r="W8" s="8" t="s">
        <v>1883</v>
      </c>
      <c r="X8" s="8" t="s">
        <v>1245</v>
      </c>
    </row>
    <row r="9" spans="1:24" ht="60.75" customHeight="1">
      <c r="A9" s="58" t="s">
        <v>1865</v>
      </c>
      <c r="B9" s="1" t="s">
        <v>212</v>
      </c>
      <c r="C9" s="18">
        <v>398.496</v>
      </c>
      <c r="D9" s="1" t="s">
        <v>636</v>
      </c>
      <c r="E9" s="1" t="s">
        <v>704</v>
      </c>
      <c r="F9" s="1">
        <v>2.5</v>
      </c>
      <c r="G9" s="1">
        <v>1.3</v>
      </c>
      <c r="H9" s="1">
        <v>5</v>
      </c>
      <c r="I9" s="1">
        <v>1.27</v>
      </c>
      <c r="J9" s="1">
        <v>10</v>
      </c>
      <c r="K9" s="1">
        <v>0.89</v>
      </c>
      <c r="V9" s="1" t="s">
        <v>1021</v>
      </c>
      <c r="W9" s="8" t="s">
        <v>1884</v>
      </c>
      <c r="X9" s="1" t="s">
        <v>1874</v>
      </c>
    </row>
    <row r="10" spans="1:24" ht="173.25">
      <c r="A10" s="58" t="s">
        <v>1685</v>
      </c>
      <c r="B10" s="1" t="s">
        <v>213</v>
      </c>
      <c r="C10" s="18">
        <v>712.723</v>
      </c>
      <c r="D10" s="1" t="s">
        <v>636</v>
      </c>
      <c r="E10" s="1" t="s">
        <v>704</v>
      </c>
      <c r="F10" s="1">
        <v>2.5</v>
      </c>
      <c r="G10" s="1">
        <v>1.07</v>
      </c>
      <c r="H10" s="1">
        <v>5</v>
      </c>
      <c r="I10" s="1">
        <v>0.9</v>
      </c>
      <c r="J10" s="1">
        <v>10</v>
      </c>
      <c r="K10" s="1">
        <v>1.47</v>
      </c>
      <c r="V10" s="1" t="s">
        <v>1021</v>
      </c>
      <c r="W10" s="8" t="s">
        <v>1884</v>
      </c>
      <c r="X10" s="1" t="s">
        <v>1874</v>
      </c>
    </row>
    <row r="11" spans="1:24" ht="58.5" customHeight="1">
      <c r="A11" s="52" t="s">
        <v>1482</v>
      </c>
      <c r="B11" s="1" t="s">
        <v>214</v>
      </c>
      <c r="C11" s="18">
        <v>146.14</v>
      </c>
      <c r="D11" s="1" t="s">
        <v>158</v>
      </c>
      <c r="E11" s="1" t="s">
        <v>1255</v>
      </c>
      <c r="F11" s="1">
        <v>10</v>
      </c>
      <c r="G11" s="1">
        <v>1.01</v>
      </c>
      <c r="H11" s="1">
        <v>25</v>
      </c>
      <c r="I11" s="1">
        <v>0.93</v>
      </c>
      <c r="J11" s="1">
        <v>50</v>
      </c>
      <c r="K11" s="1">
        <v>0.79</v>
      </c>
      <c r="V11" s="1" t="s">
        <v>1021</v>
      </c>
      <c r="W11" s="8" t="s">
        <v>1884</v>
      </c>
      <c r="X11" s="1" t="s">
        <v>1874</v>
      </c>
    </row>
    <row r="12" spans="1:24" ht="51.75" customHeight="1">
      <c r="A12" s="34" t="s">
        <v>752</v>
      </c>
      <c r="B12" s="1" t="s">
        <v>1429</v>
      </c>
      <c r="C12" s="60" t="s">
        <v>1429</v>
      </c>
      <c r="D12" s="1" t="s">
        <v>1429</v>
      </c>
      <c r="E12" s="1" t="s">
        <v>925</v>
      </c>
      <c r="F12" s="1">
        <v>3.6</v>
      </c>
      <c r="G12" s="24">
        <v>1</v>
      </c>
      <c r="H12" s="24">
        <v>7.1</v>
      </c>
      <c r="I12" s="24">
        <v>0.8</v>
      </c>
      <c r="J12" s="24">
        <v>17.9</v>
      </c>
      <c r="K12" s="24">
        <v>1</v>
      </c>
      <c r="L12" s="24">
        <v>35.7</v>
      </c>
      <c r="M12" s="24">
        <v>1.1</v>
      </c>
      <c r="N12" s="24"/>
      <c r="V12" s="1" t="s">
        <v>1021</v>
      </c>
      <c r="W12" s="8" t="s">
        <v>1884</v>
      </c>
      <c r="X12" s="1" t="s">
        <v>86</v>
      </c>
    </row>
    <row r="13" spans="1:24" ht="37.5" customHeight="1">
      <c r="A13" s="34" t="s">
        <v>1061</v>
      </c>
      <c r="B13" s="1" t="s">
        <v>146</v>
      </c>
      <c r="C13" s="18">
        <v>269.77</v>
      </c>
      <c r="D13" s="1" t="s">
        <v>1782</v>
      </c>
      <c r="E13" s="1" t="s">
        <v>504</v>
      </c>
      <c r="F13" s="1">
        <v>1</v>
      </c>
      <c r="G13" s="1">
        <v>1.7</v>
      </c>
      <c r="H13" s="1">
        <v>3</v>
      </c>
      <c r="I13" s="24">
        <v>3.5</v>
      </c>
      <c r="K13" s="24"/>
      <c r="V13" s="24">
        <v>2.4444444444444446</v>
      </c>
      <c r="W13" s="8" t="s">
        <v>1883</v>
      </c>
      <c r="X13" s="1" t="s">
        <v>96</v>
      </c>
    </row>
    <row r="14" spans="1:24" ht="48.75" customHeight="1">
      <c r="A14" s="34" t="s">
        <v>1783</v>
      </c>
      <c r="B14" s="1" t="s">
        <v>1532</v>
      </c>
      <c r="C14" s="18">
        <v>100.1</v>
      </c>
      <c r="D14" s="1" t="s">
        <v>1784</v>
      </c>
      <c r="E14" s="1" t="s">
        <v>1445</v>
      </c>
      <c r="F14" s="1">
        <v>2.5</v>
      </c>
      <c r="G14" s="1">
        <v>1.4</v>
      </c>
      <c r="H14" s="1">
        <v>5</v>
      </c>
      <c r="I14" s="24">
        <v>1.8</v>
      </c>
      <c r="J14" s="1">
        <v>10</v>
      </c>
      <c r="K14" s="24">
        <v>1.2</v>
      </c>
      <c r="L14" s="1">
        <v>25</v>
      </c>
      <c r="M14" s="1">
        <v>0.8</v>
      </c>
      <c r="V14" s="24" t="s">
        <v>1021</v>
      </c>
      <c r="W14" s="8" t="s">
        <v>1884</v>
      </c>
      <c r="X14" s="1" t="s">
        <v>1561</v>
      </c>
    </row>
    <row r="15" spans="1:24" ht="42.75" customHeight="1">
      <c r="A15" s="51" t="s">
        <v>1267</v>
      </c>
      <c r="B15" s="23" t="s">
        <v>946</v>
      </c>
      <c r="C15" s="18">
        <v>148.202</v>
      </c>
      <c r="D15" s="8" t="s">
        <v>1114</v>
      </c>
      <c r="E15" s="8" t="s">
        <v>1216</v>
      </c>
      <c r="F15" s="8">
        <v>10</v>
      </c>
      <c r="G15" s="8">
        <v>1.2</v>
      </c>
      <c r="H15" s="8">
        <v>25</v>
      </c>
      <c r="I15" s="8">
        <v>4.7</v>
      </c>
      <c r="J15" s="8">
        <v>50</v>
      </c>
      <c r="K15" s="8">
        <v>4.5</v>
      </c>
      <c r="L15" s="8">
        <v>100</v>
      </c>
      <c r="M15" s="8">
        <v>8</v>
      </c>
      <c r="N15" s="8"/>
      <c r="O15" s="8"/>
      <c r="P15" s="8"/>
      <c r="Q15" s="8"/>
      <c r="R15" s="8"/>
      <c r="S15" s="8"/>
      <c r="T15" s="8"/>
      <c r="U15" s="8"/>
      <c r="V15" s="1">
        <v>18</v>
      </c>
      <c r="W15" s="8" t="s">
        <v>1883</v>
      </c>
      <c r="X15" s="8" t="s">
        <v>1163</v>
      </c>
    </row>
    <row r="16" spans="1:24" ht="36" customHeight="1">
      <c r="A16" s="34" t="s">
        <v>293</v>
      </c>
      <c r="B16" s="23" t="s">
        <v>40</v>
      </c>
      <c r="C16" s="18">
        <v>133.341</v>
      </c>
      <c r="D16" s="8" t="s">
        <v>1785</v>
      </c>
      <c r="E16" s="1" t="s">
        <v>1296</v>
      </c>
      <c r="F16" s="1">
        <v>5</v>
      </c>
      <c r="G16" s="24">
        <v>0.8</v>
      </c>
      <c r="H16" s="1">
        <v>10</v>
      </c>
      <c r="I16" s="24">
        <v>0.8</v>
      </c>
      <c r="J16" s="1">
        <v>25</v>
      </c>
      <c r="K16" s="24">
        <v>0.7</v>
      </c>
      <c r="M16" s="24"/>
      <c r="O16" s="24"/>
      <c r="V16" s="24" t="s">
        <v>1021</v>
      </c>
      <c r="W16" s="8" t="s">
        <v>1884</v>
      </c>
      <c r="X16" s="1" t="s">
        <v>382</v>
      </c>
    </row>
    <row r="17" spans="1:24" ht="54.75" customHeight="1">
      <c r="A17" s="52" t="s">
        <v>480</v>
      </c>
      <c r="B17" s="1" t="s">
        <v>1286</v>
      </c>
      <c r="C17" s="18">
        <v>137.14</v>
      </c>
      <c r="D17" s="1" t="s">
        <v>837</v>
      </c>
      <c r="E17" s="1" t="s">
        <v>1216</v>
      </c>
      <c r="F17" s="1">
        <v>2.5</v>
      </c>
      <c r="G17" s="1">
        <v>1.1</v>
      </c>
      <c r="H17" s="1">
        <v>5</v>
      </c>
      <c r="I17" s="1">
        <v>0.9</v>
      </c>
      <c r="J17" s="1">
        <v>10</v>
      </c>
      <c r="K17" s="1">
        <v>1</v>
      </c>
      <c r="V17" s="18" t="s">
        <v>1021</v>
      </c>
      <c r="W17" s="8" t="s">
        <v>1884</v>
      </c>
      <c r="X17" s="1" t="s">
        <v>1026</v>
      </c>
    </row>
    <row r="18" spans="1:24" ht="45.75" customHeight="1">
      <c r="A18" s="52" t="s">
        <v>480</v>
      </c>
      <c r="B18" s="1" t="s">
        <v>1286</v>
      </c>
      <c r="C18" s="18">
        <v>137.14</v>
      </c>
      <c r="D18" s="1" t="s">
        <v>837</v>
      </c>
      <c r="E18" s="1" t="s">
        <v>1216</v>
      </c>
      <c r="F18" s="1">
        <v>0.5</v>
      </c>
      <c r="G18" s="24">
        <v>0.9</v>
      </c>
      <c r="H18" s="1">
        <v>1</v>
      </c>
      <c r="I18" s="24">
        <v>1</v>
      </c>
      <c r="J18" s="24">
        <v>2.5</v>
      </c>
      <c r="K18" s="24">
        <v>1.4</v>
      </c>
      <c r="L18" s="25">
        <v>5</v>
      </c>
      <c r="M18" s="24">
        <v>1.1</v>
      </c>
      <c r="N18" s="25">
        <v>10</v>
      </c>
      <c r="O18" s="24">
        <v>1</v>
      </c>
      <c r="P18" s="25"/>
      <c r="Q18" s="24"/>
      <c r="R18" s="24"/>
      <c r="S18" s="24"/>
      <c r="T18" s="24"/>
      <c r="U18" s="24"/>
      <c r="V18" s="18" t="s">
        <v>1021</v>
      </c>
      <c r="W18" s="8" t="s">
        <v>1884</v>
      </c>
      <c r="X18" s="8" t="s">
        <v>865</v>
      </c>
    </row>
    <row r="19" spans="1:24" ht="45.75" customHeight="1">
      <c r="A19" s="52" t="s">
        <v>480</v>
      </c>
      <c r="B19" s="1" t="s">
        <v>1286</v>
      </c>
      <c r="C19" s="18">
        <v>137.14</v>
      </c>
      <c r="D19" s="1" t="s">
        <v>837</v>
      </c>
      <c r="E19" s="1" t="s">
        <v>1216</v>
      </c>
      <c r="F19" s="1">
        <v>0.5</v>
      </c>
      <c r="G19" s="24">
        <v>1.2</v>
      </c>
      <c r="H19" s="1">
        <v>1</v>
      </c>
      <c r="I19" s="24">
        <v>1.2</v>
      </c>
      <c r="J19" s="24">
        <v>2.5</v>
      </c>
      <c r="K19" s="24">
        <v>1.1</v>
      </c>
      <c r="L19" s="25">
        <v>5</v>
      </c>
      <c r="M19" s="24">
        <v>1.6</v>
      </c>
      <c r="N19" s="25">
        <v>10</v>
      </c>
      <c r="O19" s="24">
        <v>1.4</v>
      </c>
      <c r="P19" s="25"/>
      <c r="Q19" s="24"/>
      <c r="R19" s="24"/>
      <c r="S19" s="24"/>
      <c r="T19" s="24"/>
      <c r="U19" s="24"/>
      <c r="V19" s="18" t="s">
        <v>1021</v>
      </c>
      <c r="W19" s="8" t="s">
        <v>1884</v>
      </c>
      <c r="X19" s="8" t="s">
        <v>865</v>
      </c>
    </row>
    <row r="20" spans="1:24" ht="48.75" customHeight="1">
      <c r="A20" s="52" t="s">
        <v>480</v>
      </c>
      <c r="B20" s="1" t="s">
        <v>1286</v>
      </c>
      <c r="C20" s="18">
        <v>137.14</v>
      </c>
      <c r="D20" s="1" t="s">
        <v>837</v>
      </c>
      <c r="E20" s="1" t="s">
        <v>1216</v>
      </c>
      <c r="F20" s="1">
        <v>0.5</v>
      </c>
      <c r="G20" s="24">
        <v>1.1</v>
      </c>
      <c r="H20" s="1">
        <v>1</v>
      </c>
      <c r="I20" s="24">
        <v>0.6</v>
      </c>
      <c r="J20" s="24">
        <v>2.5</v>
      </c>
      <c r="K20" s="24">
        <v>0.7</v>
      </c>
      <c r="L20" s="25">
        <v>5</v>
      </c>
      <c r="M20" s="24">
        <v>0.8</v>
      </c>
      <c r="N20" s="25">
        <v>10</v>
      </c>
      <c r="O20" s="24">
        <v>0.6</v>
      </c>
      <c r="V20" s="18" t="s">
        <v>1021</v>
      </c>
      <c r="W20" s="8" t="s">
        <v>1884</v>
      </c>
      <c r="X20" s="8" t="s">
        <v>865</v>
      </c>
    </row>
    <row r="21" spans="1:24" ht="48.75" customHeight="1">
      <c r="A21" s="52" t="s">
        <v>480</v>
      </c>
      <c r="B21" s="1" t="s">
        <v>1286</v>
      </c>
      <c r="C21" s="18">
        <v>137.14</v>
      </c>
      <c r="D21" s="1" t="s">
        <v>837</v>
      </c>
      <c r="E21" s="1" t="s">
        <v>1216</v>
      </c>
      <c r="F21" s="1">
        <v>0.5</v>
      </c>
      <c r="G21" s="24">
        <v>1.1</v>
      </c>
      <c r="H21" s="1">
        <v>1</v>
      </c>
      <c r="I21" s="24">
        <v>1.1</v>
      </c>
      <c r="J21" s="24">
        <v>2.5</v>
      </c>
      <c r="K21" s="24">
        <v>1.2</v>
      </c>
      <c r="L21" s="25">
        <v>5</v>
      </c>
      <c r="M21" s="24">
        <v>1.1</v>
      </c>
      <c r="N21" s="25">
        <v>10</v>
      </c>
      <c r="O21" s="24">
        <v>1</v>
      </c>
      <c r="P21" s="25"/>
      <c r="Q21" s="24"/>
      <c r="R21" s="24"/>
      <c r="S21" s="24"/>
      <c r="T21" s="24"/>
      <c r="U21" s="24"/>
      <c r="V21" s="18" t="s">
        <v>1021</v>
      </c>
      <c r="W21" s="8" t="s">
        <v>1884</v>
      </c>
      <c r="X21" s="8" t="s">
        <v>865</v>
      </c>
    </row>
    <row r="22" spans="1:24" ht="31.5">
      <c r="A22" s="52" t="s">
        <v>480</v>
      </c>
      <c r="B22" s="1" t="s">
        <v>1286</v>
      </c>
      <c r="C22" s="18">
        <v>137.14</v>
      </c>
      <c r="D22" s="1" t="s">
        <v>837</v>
      </c>
      <c r="E22" s="1" t="s">
        <v>1216</v>
      </c>
      <c r="F22" s="1">
        <v>0.5</v>
      </c>
      <c r="G22" s="24">
        <v>1.6</v>
      </c>
      <c r="H22" s="1">
        <v>1</v>
      </c>
      <c r="I22" s="24">
        <v>0.8</v>
      </c>
      <c r="J22" s="24">
        <v>2.5</v>
      </c>
      <c r="K22" s="24">
        <v>0.9</v>
      </c>
      <c r="L22" s="25">
        <v>5</v>
      </c>
      <c r="M22" s="24">
        <v>0.7</v>
      </c>
      <c r="N22" s="25">
        <v>10</v>
      </c>
      <c r="O22" s="24">
        <v>0.7</v>
      </c>
      <c r="P22" s="25"/>
      <c r="Q22" s="24"/>
      <c r="R22" s="24"/>
      <c r="S22" s="24"/>
      <c r="T22" s="24"/>
      <c r="U22" s="24"/>
      <c r="V22" s="18" t="s">
        <v>1021</v>
      </c>
      <c r="W22" s="8" t="s">
        <v>1884</v>
      </c>
      <c r="X22" s="8" t="s">
        <v>865</v>
      </c>
    </row>
    <row r="23" spans="1:24" ht="79.5" customHeight="1">
      <c r="A23" s="34" t="s">
        <v>1686</v>
      </c>
      <c r="B23" s="1" t="s">
        <v>159</v>
      </c>
      <c r="C23" s="18">
        <v>373.38</v>
      </c>
      <c r="D23" s="1" t="s">
        <v>636</v>
      </c>
      <c r="E23" s="1" t="s">
        <v>1255</v>
      </c>
      <c r="F23" s="1">
        <v>5</v>
      </c>
      <c r="G23" s="1">
        <v>0.99</v>
      </c>
      <c r="H23" s="1">
        <v>10</v>
      </c>
      <c r="I23" s="1">
        <v>1.6</v>
      </c>
      <c r="J23" s="1">
        <v>25</v>
      </c>
      <c r="K23" s="1">
        <v>2.44</v>
      </c>
      <c r="V23" s="1" t="s">
        <v>1021</v>
      </c>
      <c r="W23" s="8" t="s">
        <v>1884</v>
      </c>
      <c r="X23" s="1" t="s">
        <v>1874</v>
      </c>
    </row>
    <row r="24" spans="1:24" ht="49.5" customHeight="1">
      <c r="A24" s="51" t="s">
        <v>797</v>
      </c>
      <c r="B24" s="23" t="s">
        <v>1253</v>
      </c>
      <c r="C24" s="18">
        <v>188.57</v>
      </c>
      <c r="D24" s="8" t="s">
        <v>775</v>
      </c>
      <c r="E24" s="8" t="s">
        <v>1216</v>
      </c>
      <c r="F24" s="8">
        <v>0.1</v>
      </c>
      <c r="G24" s="8">
        <v>1.7</v>
      </c>
      <c r="H24" s="8">
        <v>0.25</v>
      </c>
      <c r="I24" s="8">
        <v>1.4</v>
      </c>
      <c r="J24" s="8">
        <v>0.5</v>
      </c>
      <c r="K24" s="8">
        <v>2.1</v>
      </c>
      <c r="L24" s="8">
        <v>1</v>
      </c>
      <c r="M24" s="8">
        <v>1.5</v>
      </c>
      <c r="N24" s="8">
        <v>2.5</v>
      </c>
      <c r="O24" s="8">
        <v>3.4</v>
      </c>
      <c r="P24" s="8"/>
      <c r="Q24" s="8"/>
      <c r="R24" s="8"/>
      <c r="S24" s="8"/>
      <c r="T24" s="8"/>
      <c r="U24" s="8"/>
      <c r="V24" s="1">
        <v>2.2</v>
      </c>
      <c r="W24" s="8" t="s">
        <v>1883</v>
      </c>
      <c r="X24" s="8" t="s">
        <v>1163</v>
      </c>
    </row>
    <row r="25" spans="1:24" ht="49.5" customHeight="1">
      <c r="A25" s="51" t="s">
        <v>797</v>
      </c>
      <c r="B25" s="23" t="s">
        <v>1253</v>
      </c>
      <c r="C25" s="18">
        <v>188.57</v>
      </c>
      <c r="D25" s="8" t="s">
        <v>775</v>
      </c>
      <c r="E25" s="8" t="s">
        <v>1446</v>
      </c>
      <c r="F25" s="8">
        <v>0.5</v>
      </c>
      <c r="G25" s="8">
        <v>1.2</v>
      </c>
      <c r="H25" s="8">
        <v>1.5</v>
      </c>
      <c r="I25" s="8">
        <v>1.2</v>
      </c>
      <c r="J25" s="8">
        <v>5</v>
      </c>
      <c r="K25" s="8">
        <v>2</v>
      </c>
      <c r="L25" s="8">
        <v>10</v>
      </c>
      <c r="M25" s="8">
        <v>4.7</v>
      </c>
      <c r="N25" s="8"/>
      <c r="O25" s="8"/>
      <c r="P25" s="8"/>
      <c r="Q25" s="8"/>
      <c r="R25" s="8"/>
      <c r="S25" s="8"/>
      <c r="T25" s="8"/>
      <c r="U25" s="8"/>
      <c r="V25" s="18">
        <v>6.851851851851851</v>
      </c>
      <c r="W25" s="8" t="s">
        <v>1883</v>
      </c>
      <c r="X25" s="8" t="s">
        <v>1561</v>
      </c>
    </row>
    <row r="26" spans="1:24" ht="64.5" customHeight="1">
      <c r="A26" s="34" t="s">
        <v>1514</v>
      </c>
      <c r="B26" s="23" t="s">
        <v>595</v>
      </c>
      <c r="C26" s="18">
        <v>123.25</v>
      </c>
      <c r="D26" s="1" t="s">
        <v>1339</v>
      </c>
      <c r="E26" s="1" t="s">
        <v>1216</v>
      </c>
      <c r="F26" s="8">
        <v>2.5</v>
      </c>
      <c r="G26" s="18">
        <f>101.44/70.05</f>
        <v>1.4481084939329052</v>
      </c>
      <c r="H26" s="18">
        <v>5</v>
      </c>
      <c r="I26" s="18">
        <f>193.93/70.05</f>
        <v>2.7684511063526056</v>
      </c>
      <c r="J26" s="18">
        <v>10</v>
      </c>
      <c r="K26" s="18">
        <f>223.77/70.05</f>
        <v>3.1944325481798717</v>
      </c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24">
        <v>7.71782841823056</v>
      </c>
      <c r="W26" s="8" t="s">
        <v>1883</v>
      </c>
      <c r="X26" s="1" t="s">
        <v>96</v>
      </c>
    </row>
    <row r="27" spans="1:24" ht="63" customHeight="1">
      <c r="A27" s="34" t="s">
        <v>1514</v>
      </c>
      <c r="B27" s="23" t="s">
        <v>595</v>
      </c>
      <c r="C27" s="18">
        <v>123.25</v>
      </c>
      <c r="D27" s="1" t="s">
        <v>1339</v>
      </c>
      <c r="E27" s="1" t="s">
        <v>1515</v>
      </c>
      <c r="F27" s="8">
        <v>0.5</v>
      </c>
      <c r="G27" s="18">
        <v>2.6</v>
      </c>
      <c r="H27" s="18">
        <v>1.5</v>
      </c>
      <c r="I27" s="18">
        <v>2.8</v>
      </c>
      <c r="J27" s="18">
        <v>3</v>
      </c>
      <c r="K27" s="18">
        <v>2.4</v>
      </c>
      <c r="L27" s="18">
        <v>5</v>
      </c>
      <c r="M27" s="18">
        <v>3.9</v>
      </c>
      <c r="N27" s="18"/>
      <c r="O27" s="18"/>
      <c r="P27" s="18"/>
      <c r="Q27" s="18"/>
      <c r="R27" s="18"/>
      <c r="S27" s="18"/>
      <c r="T27" s="18"/>
      <c r="U27" s="18"/>
      <c r="V27" s="24">
        <v>3.8000000000000003</v>
      </c>
      <c r="W27" s="8" t="s">
        <v>1883</v>
      </c>
      <c r="X27" s="1" t="s">
        <v>1561</v>
      </c>
    </row>
    <row r="28" spans="1:24" ht="45" customHeight="1">
      <c r="A28" s="34" t="s">
        <v>1390</v>
      </c>
      <c r="B28" s="1" t="s">
        <v>1217</v>
      </c>
      <c r="C28" s="18">
        <v>184.24</v>
      </c>
      <c r="D28" s="1" t="s">
        <v>775</v>
      </c>
      <c r="E28" s="1" t="s">
        <v>1216</v>
      </c>
      <c r="F28" s="1">
        <v>10</v>
      </c>
      <c r="G28" s="1">
        <v>10.2</v>
      </c>
      <c r="H28" s="1">
        <v>25</v>
      </c>
      <c r="I28" s="1">
        <v>12.4</v>
      </c>
      <c r="J28" s="1">
        <v>50</v>
      </c>
      <c r="K28" s="1">
        <v>7.7</v>
      </c>
      <c r="V28" s="24">
        <v>0.49848360690887056</v>
      </c>
      <c r="W28" s="8" t="s">
        <v>1883</v>
      </c>
      <c r="X28" s="1" t="s">
        <v>1874</v>
      </c>
    </row>
    <row r="29" spans="1:24" ht="51" customHeight="1">
      <c r="A29" s="34" t="s">
        <v>661</v>
      </c>
      <c r="B29" s="1" t="s">
        <v>160</v>
      </c>
      <c r="C29" s="18">
        <v>159.63</v>
      </c>
      <c r="D29" s="1" t="s">
        <v>348</v>
      </c>
      <c r="E29" s="1" t="s">
        <v>966</v>
      </c>
      <c r="F29" s="1">
        <v>10</v>
      </c>
      <c r="G29" s="1">
        <v>0.4</v>
      </c>
      <c r="H29" s="1">
        <v>25</v>
      </c>
      <c r="I29" s="1">
        <v>0.3</v>
      </c>
      <c r="J29" s="1">
        <v>50</v>
      </c>
      <c r="K29" s="1">
        <v>0.3</v>
      </c>
      <c r="V29" s="1" t="s">
        <v>1021</v>
      </c>
      <c r="W29" s="8" t="s">
        <v>1884</v>
      </c>
      <c r="X29" s="1" t="s">
        <v>1874</v>
      </c>
    </row>
    <row r="30" spans="1:24" ht="57.75" customHeight="1">
      <c r="A30" s="34" t="s">
        <v>612</v>
      </c>
      <c r="B30" s="1" t="s">
        <v>43</v>
      </c>
      <c r="C30" s="18">
        <v>116.15</v>
      </c>
      <c r="D30" s="1" t="s">
        <v>589</v>
      </c>
      <c r="E30" s="1" t="s">
        <v>1255</v>
      </c>
      <c r="F30" s="1">
        <v>5</v>
      </c>
      <c r="G30" s="1">
        <v>2.95</v>
      </c>
      <c r="H30" s="1">
        <v>15</v>
      </c>
      <c r="I30" s="1">
        <v>6.2</v>
      </c>
      <c r="J30" s="1">
        <v>25</v>
      </c>
      <c r="K30" s="1">
        <v>8.66</v>
      </c>
      <c r="V30" s="24">
        <v>5.153846153846153</v>
      </c>
      <c r="W30" s="8" t="s">
        <v>1883</v>
      </c>
      <c r="X30" s="1" t="s">
        <v>738</v>
      </c>
    </row>
    <row r="31" spans="1:24" ht="54" customHeight="1">
      <c r="A31" s="34" t="s">
        <v>612</v>
      </c>
      <c r="B31" s="1" t="s">
        <v>600</v>
      </c>
      <c r="C31" s="18">
        <v>116.15</v>
      </c>
      <c r="D31" s="1" t="s">
        <v>589</v>
      </c>
      <c r="E31" s="1" t="s">
        <v>1255</v>
      </c>
      <c r="F31" s="1">
        <v>1</v>
      </c>
      <c r="G31" s="1">
        <v>1.23</v>
      </c>
      <c r="H31" s="1">
        <v>5</v>
      </c>
      <c r="I31" s="1">
        <v>2.13</v>
      </c>
      <c r="J31" s="1">
        <v>15</v>
      </c>
      <c r="K31" s="1">
        <v>3.45</v>
      </c>
      <c r="L31" s="1">
        <v>25</v>
      </c>
      <c r="M31" s="1">
        <v>4.08</v>
      </c>
      <c r="V31" s="24">
        <v>11.59090909090909</v>
      </c>
      <c r="W31" s="8" t="s">
        <v>1883</v>
      </c>
      <c r="X31" s="1" t="s">
        <v>738</v>
      </c>
    </row>
    <row r="32" spans="1:24" ht="54" customHeight="1">
      <c r="A32" s="34" t="s">
        <v>1687</v>
      </c>
      <c r="B32" s="8" t="s">
        <v>69</v>
      </c>
      <c r="C32" s="18">
        <v>188.23</v>
      </c>
      <c r="D32" s="1" t="s">
        <v>636</v>
      </c>
      <c r="E32" s="1" t="s">
        <v>452</v>
      </c>
      <c r="F32" s="1">
        <v>3</v>
      </c>
      <c r="G32" s="1">
        <v>1.23</v>
      </c>
      <c r="H32" s="1">
        <v>10</v>
      </c>
      <c r="I32" s="1">
        <v>2.83</v>
      </c>
      <c r="J32" s="1">
        <v>30</v>
      </c>
      <c r="K32" s="1">
        <v>2.5</v>
      </c>
      <c r="V32" s="1" t="s">
        <v>1021</v>
      </c>
      <c r="W32" s="8" t="s">
        <v>1884</v>
      </c>
      <c r="X32" s="1" t="s">
        <v>1874</v>
      </c>
    </row>
    <row r="33" spans="1:24" ht="57" customHeight="1">
      <c r="A33" s="34" t="s">
        <v>1778</v>
      </c>
      <c r="B33" s="23" t="s">
        <v>1779</v>
      </c>
      <c r="C33" s="18">
        <v>123.15</v>
      </c>
      <c r="D33" s="1" t="s">
        <v>1429</v>
      </c>
      <c r="E33" s="1" t="s">
        <v>1478</v>
      </c>
      <c r="F33" s="8">
        <v>0.5</v>
      </c>
      <c r="G33" s="18">
        <v>0.9</v>
      </c>
      <c r="H33" s="18">
        <v>1.5</v>
      </c>
      <c r="I33" s="18">
        <v>3.1</v>
      </c>
      <c r="J33" s="18">
        <v>5</v>
      </c>
      <c r="K33" s="18">
        <v>6.5</v>
      </c>
      <c r="L33" s="18">
        <v>10</v>
      </c>
      <c r="M33" s="18">
        <v>6.7</v>
      </c>
      <c r="N33" s="18"/>
      <c r="O33" s="18"/>
      <c r="P33" s="18"/>
      <c r="Q33" s="18"/>
      <c r="R33" s="18"/>
      <c r="S33" s="18"/>
      <c r="T33" s="18"/>
      <c r="U33" s="18"/>
      <c r="V33" s="24">
        <v>1.4545454545454546</v>
      </c>
      <c r="W33" s="8" t="s">
        <v>1883</v>
      </c>
      <c r="X33" s="1" t="s">
        <v>1561</v>
      </c>
    </row>
    <row r="34" spans="1:24" ht="60.75" customHeight="1">
      <c r="A34" s="52" t="s">
        <v>783</v>
      </c>
      <c r="B34" s="1" t="s">
        <v>798</v>
      </c>
      <c r="C34" s="18" t="s">
        <v>1365</v>
      </c>
      <c r="D34" s="1" t="s">
        <v>447</v>
      </c>
      <c r="E34" s="1" t="s">
        <v>504</v>
      </c>
      <c r="F34" s="1">
        <v>0.3</v>
      </c>
      <c r="G34" s="18">
        <v>1.17</v>
      </c>
      <c r="H34" s="1">
        <v>1</v>
      </c>
      <c r="I34" s="18">
        <v>2.68</v>
      </c>
      <c r="J34" s="8">
        <v>3</v>
      </c>
      <c r="K34" s="18">
        <v>20.16</v>
      </c>
      <c r="V34" s="24">
        <v>1.0203155022964072</v>
      </c>
      <c r="W34" s="8" t="s">
        <v>1883</v>
      </c>
      <c r="X34" s="8" t="s">
        <v>1877</v>
      </c>
    </row>
    <row r="35" spans="1:24" ht="47.25">
      <c r="A35" s="34" t="s">
        <v>1780</v>
      </c>
      <c r="B35" s="23" t="s">
        <v>1499</v>
      </c>
      <c r="C35" s="18">
        <v>241.24</v>
      </c>
      <c r="D35" s="1" t="s">
        <v>1429</v>
      </c>
      <c r="E35" s="1" t="s">
        <v>1460</v>
      </c>
      <c r="F35" s="8">
        <v>0.5</v>
      </c>
      <c r="G35" s="18">
        <v>1.5</v>
      </c>
      <c r="H35" s="18">
        <v>1.5</v>
      </c>
      <c r="I35" s="18">
        <v>1.8</v>
      </c>
      <c r="J35" s="18">
        <v>5</v>
      </c>
      <c r="K35" s="18">
        <v>2.1</v>
      </c>
      <c r="L35" s="18">
        <v>10</v>
      </c>
      <c r="M35" s="18">
        <v>3.5</v>
      </c>
      <c r="N35" s="18"/>
      <c r="O35" s="18"/>
      <c r="P35" s="18"/>
      <c r="Q35" s="18"/>
      <c r="R35" s="18"/>
      <c r="S35" s="18"/>
      <c r="T35" s="18"/>
      <c r="U35" s="18"/>
      <c r="V35" s="24">
        <v>8.214285714285714</v>
      </c>
      <c r="W35" s="8" t="s">
        <v>1883</v>
      </c>
      <c r="X35" s="1" t="s">
        <v>1561</v>
      </c>
    </row>
    <row r="36" spans="1:24" ht="46.5" customHeight="1">
      <c r="A36" s="51" t="s">
        <v>1688</v>
      </c>
      <c r="B36" s="23" t="s">
        <v>1461</v>
      </c>
      <c r="C36" s="18">
        <v>154.12</v>
      </c>
      <c r="D36" s="8" t="s">
        <v>1429</v>
      </c>
      <c r="E36" s="1" t="s">
        <v>1533</v>
      </c>
      <c r="F36" s="8">
        <v>0.05</v>
      </c>
      <c r="G36" s="1">
        <v>1.7</v>
      </c>
      <c r="H36" s="1">
        <v>0.1</v>
      </c>
      <c r="I36" s="8">
        <v>1.8</v>
      </c>
      <c r="J36" s="8">
        <v>0.5</v>
      </c>
      <c r="K36" s="8">
        <v>6.9</v>
      </c>
      <c r="L36" s="8">
        <v>1</v>
      </c>
      <c r="M36" s="8">
        <v>8.9</v>
      </c>
      <c r="N36" s="8">
        <v>2.5</v>
      </c>
      <c r="O36" s="8">
        <v>27.7</v>
      </c>
      <c r="P36" s="8"/>
      <c r="Q36" s="8"/>
      <c r="R36" s="8"/>
      <c r="S36" s="8"/>
      <c r="T36" s="8"/>
      <c r="U36" s="8"/>
      <c r="V36" s="24">
        <v>0.19411764705882353</v>
      </c>
      <c r="W36" s="8" t="s">
        <v>1883</v>
      </c>
      <c r="X36" s="8" t="s">
        <v>1561</v>
      </c>
    </row>
    <row r="37" spans="1:24" ht="47.25">
      <c r="A37" s="34" t="s">
        <v>952</v>
      </c>
      <c r="B37" s="1" t="s">
        <v>217</v>
      </c>
      <c r="C37" s="18">
        <v>195.198</v>
      </c>
      <c r="D37" s="1" t="s">
        <v>348</v>
      </c>
      <c r="E37" s="1" t="s">
        <v>1255</v>
      </c>
      <c r="F37" s="1">
        <v>0.5</v>
      </c>
      <c r="G37" s="18">
        <v>2.3</v>
      </c>
      <c r="H37" s="1">
        <v>1</v>
      </c>
      <c r="I37" s="1">
        <v>3.32</v>
      </c>
      <c r="J37" s="1">
        <v>5</v>
      </c>
      <c r="K37" s="1">
        <v>3.55</v>
      </c>
      <c r="V37" s="24">
        <v>0.8431372549019609</v>
      </c>
      <c r="W37" s="8" t="s">
        <v>1883</v>
      </c>
      <c r="X37" s="1" t="s">
        <v>1874</v>
      </c>
    </row>
    <row r="38" spans="1:24" ht="47.25">
      <c r="A38" s="51" t="s">
        <v>1298</v>
      </c>
      <c r="B38" s="23" t="s">
        <v>898</v>
      </c>
      <c r="C38" s="18">
        <v>197.19</v>
      </c>
      <c r="D38" s="8" t="s">
        <v>775</v>
      </c>
      <c r="E38" s="8" t="s">
        <v>1216</v>
      </c>
      <c r="F38" s="1">
        <v>0.1</v>
      </c>
      <c r="G38" s="1">
        <v>0.5</v>
      </c>
      <c r="H38" s="8">
        <v>0.25</v>
      </c>
      <c r="I38" s="8">
        <v>1.2</v>
      </c>
      <c r="J38" s="8">
        <v>0.5</v>
      </c>
      <c r="K38" s="8">
        <v>1.9</v>
      </c>
      <c r="L38" s="8">
        <v>1</v>
      </c>
      <c r="M38" s="8">
        <v>1.8</v>
      </c>
      <c r="N38" s="8">
        <v>2.5</v>
      </c>
      <c r="O38" s="8">
        <v>3.3</v>
      </c>
      <c r="P38" s="8"/>
      <c r="Q38" s="8"/>
      <c r="R38" s="8"/>
      <c r="S38" s="8"/>
      <c r="T38" s="8"/>
      <c r="U38" s="8"/>
      <c r="V38" s="1">
        <v>2.2</v>
      </c>
      <c r="W38" s="8" t="s">
        <v>1883</v>
      </c>
      <c r="X38" s="8" t="s">
        <v>1163</v>
      </c>
    </row>
    <row r="39" spans="1:24" ht="31.5">
      <c r="A39" s="51" t="s">
        <v>774</v>
      </c>
      <c r="B39" s="23" t="s">
        <v>1127</v>
      </c>
      <c r="C39" s="18">
        <v>109.126</v>
      </c>
      <c r="D39" s="8" t="s">
        <v>675</v>
      </c>
      <c r="E39" s="8" t="s">
        <v>1216</v>
      </c>
      <c r="F39" s="8">
        <v>0.5</v>
      </c>
      <c r="G39" s="8">
        <v>3.5</v>
      </c>
      <c r="H39" s="8">
        <v>1</v>
      </c>
      <c r="I39" s="8">
        <v>5</v>
      </c>
      <c r="J39" s="8">
        <v>2.5</v>
      </c>
      <c r="K39" s="8">
        <v>7.4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1">
        <v>0.4</v>
      </c>
      <c r="W39" s="8" t="s">
        <v>1883</v>
      </c>
      <c r="X39" s="8" t="s">
        <v>1163</v>
      </c>
    </row>
    <row r="40" spans="1:24" ht="31.5">
      <c r="A40" s="34" t="s">
        <v>774</v>
      </c>
      <c r="B40" s="23" t="s">
        <v>1127</v>
      </c>
      <c r="C40" s="18">
        <v>109.126</v>
      </c>
      <c r="D40" s="8" t="s">
        <v>675</v>
      </c>
      <c r="E40" s="1" t="s">
        <v>1216</v>
      </c>
      <c r="F40" s="1">
        <v>0.1</v>
      </c>
      <c r="G40" s="24">
        <v>1.4</v>
      </c>
      <c r="H40" s="1">
        <v>0.25</v>
      </c>
      <c r="I40" s="24">
        <v>2.9</v>
      </c>
      <c r="J40" s="24">
        <v>0.5</v>
      </c>
      <c r="K40" s="24">
        <v>3</v>
      </c>
      <c r="L40" s="25">
        <v>1</v>
      </c>
      <c r="M40" s="24">
        <v>5.7</v>
      </c>
      <c r="N40" s="25">
        <v>2.5</v>
      </c>
      <c r="O40" s="24">
        <v>13.1</v>
      </c>
      <c r="V40" s="18">
        <v>0.5</v>
      </c>
      <c r="W40" s="8" t="s">
        <v>1883</v>
      </c>
      <c r="X40" s="8" t="s">
        <v>545</v>
      </c>
    </row>
    <row r="41" spans="1:24" ht="31.5">
      <c r="A41" s="51" t="s">
        <v>716</v>
      </c>
      <c r="B41" s="23" t="s">
        <v>445</v>
      </c>
      <c r="C41" s="18">
        <v>109.126</v>
      </c>
      <c r="D41" s="8" t="s">
        <v>675</v>
      </c>
      <c r="E41" s="8" t="s">
        <v>1216</v>
      </c>
      <c r="F41" s="8">
        <v>2.5</v>
      </c>
      <c r="G41" s="8">
        <v>2.8</v>
      </c>
      <c r="H41" s="8">
        <v>5</v>
      </c>
      <c r="I41" s="8">
        <v>3.5</v>
      </c>
      <c r="J41" s="8">
        <v>10</v>
      </c>
      <c r="K41" s="8">
        <v>5.7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1">
        <v>3.2</v>
      </c>
      <c r="W41" s="8" t="s">
        <v>1883</v>
      </c>
      <c r="X41" s="8" t="s">
        <v>1163</v>
      </c>
    </row>
    <row r="42" spans="1:24" ht="47.25">
      <c r="A42" s="34" t="s">
        <v>666</v>
      </c>
      <c r="B42" s="1" t="s">
        <v>81</v>
      </c>
      <c r="C42" s="18">
        <v>223.02</v>
      </c>
      <c r="D42" s="1" t="s">
        <v>636</v>
      </c>
      <c r="E42" s="1" t="s">
        <v>704</v>
      </c>
      <c r="F42" s="1">
        <v>10</v>
      </c>
      <c r="G42" s="1">
        <v>1.17</v>
      </c>
      <c r="H42" s="1">
        <v>25</v>
      </c>
      <c r="I42" s="1">
        <v>1.43</v>
      </c>
      <c r="J42" s="1">
        <v>50</v>
      </c>
      <c r="K42" s="1">
        <v>1.25</v>
      </c>
      <c r="V42" s="1" t="s">
        <v>1021</v>
      </c>
      <c r="W42" s="8" t="s">
        <v>1884</v>
      </c>
      <c r="X42" s="1" t="s">
        <v>1874</v>
      </c>
    </row>
    <row r="43" spans="1:24" ht="78.75">
      <c r="A43" s="34" t="s">
        <v>1485</v>
      </c>
      <c r="B43" s="1" t="s">
        <v>152</v>
      </c>
      <c r="C43" s="18">
        <v>228.201</v>
      </c>
      <c r="D43" s="1" t="s">
        <v>1781</v>
      </c>
      <c r="E43" s="1" t="s">
        <v>127</v>
      </c>
      <c r="F43" s="1">
        <v>0.1</v>
      </c>
      <c r="G43" s="1">
        <v>0.89</v>
      </c>
      <c r="H43" s="1">
        <v>0.5</v>
      </c>
      <c r="I43" s="1">
        <v>1.32</v>
      </c>
      <c r="J43" s="1">
        <v>1</v>
      </c>
      <c r="K43" s="1">
        <v>1.83</v>
      </c>
      <c r="L43" s="1">
        <v>5</v>
      </c>
      <c r="M43" s="1">
        <v>6.53</v>
      </c>
      <c r="V43" s="18">
        <v>1.9957446808510637</v>
      </c>
      <c r="W43" s="8" t="s">
        <v>1883</v>
      </c>
      <c r="X43" s="1" t="s">
        <v>1275</v>
      </c>
    </row>
    <row r="44" spans="1:24" ht="31.5">
      <c r="A44" s="34" t="s">
        <v>489</v>
      </c>
      <c r="B44" s="1" t="s">
        <v>1075</v>
      </c>
      <c r="C44" s="18">
        <v>372.97</v>
      </c>
      <c r="D44" s="1" t="s">
        <v>994</v>
      </c>
      <c r="E44" s="1" t="s">
        <v>1255</v>
      </c>
      <c r="F44" s="1">
        <v>2.5</v>
      </c>
      <c r="G44" s="1">
        <v>16</v>
      </c>
      <c r="H44" s="1">
        <v>5</v>
      </c>
      <c r="I44" s="1">
        <v>15.4</v>
      </c>
      <c r="J44" s="1">
        <v>10</v>
      </c>
      <c r="K44" s="1">
        <v>18.1</v>
      </c>
      <c r="V44" s="1" t="s">
        <v>876</v>
      </c>
      <c r="W44" s="8" t="s">
        <v>1883</v>
      </c>
      <c r="X44" s="1" t="s">
        <v>382</v>
      </c>
    </row>
    <row r="45" spans="1:24" ht="64.5" customHeight="1">
      <c r="A45" s="51" t="s">
        <v>592</v>
      </c>
      <c r="B45" s="23" t="s">
        <v>904</v>
      </c>
      <c r="C45" s="18">
        <v>202.3</v>
      </c>
      <c r="D45" s="8" t="s">
        <v>645</v>
      </c>
      <c r="E45" s="23" t="s">
        <v>1216</v>
      </c>
      <c r="F45" s="8">
        <v>1</v>
      </c>
      <c r="G45" s="8">
        <v>1.5</v>
      </c>
      <c r="H45" s="8">
        <v>2.5</v>
      </c>
      <c r="I45" s="8">
        <v>1.7</v>
      </c>
      <c r="J45" s="8">
        <v>5</v>
      </c>
      <c r="K45" s="8">
        <v>2.2</v>
      </c>
      <c r="L45" s="8">
        <v>10</v>
      </c>
      <c r="M45" s="8">
        <v>2.8</v>
      </c>
      <c r="N45" s="8">
        <v>25</v>
      </c>
      <c r="O45" s="8">
        <v>8.2</v>
      </c>
      <c r="V45" s="1">
        <v>10.6</v>
      </c>
      <c r="W45" s="8" t="s">
        <v>1883</v>
      </c>
      <c r="X45" s="8" t="s">
        <v>1163</v>
      </c>
    </row>
    <row r="46" spans="1:24" ht="31.5">
      <c r="A46" s="34" t="s">
        <v>1418</v>
      </c>
      <c r="B46" s="1" t="s">
        <v>1329</v>
      </c>
      <c r="C46" s="18" t="s">
        <v>1416</v>
      </c>
      <c r="D46" s="1" t="s">
        <v>889</v>
      </c>
      <c r="E46" s="1" t="s">
        <v>866</v>
      </c>
      <c r="F46" s="1">
        <v>0.5</v>
      </c>
      <c r="G46" s="24">
        <v>1.2</v>
      </c>
      <c r="H46" s="1">
        <v>1</v>
      </c>
      <c r="I46" s="24">
        <v>0.8</v>
      </c>
      <c r="J46" s="24">
        <v>2.5</v>
      </c>
      <c r="K46" s="24">
        <v>1.4</v>
      </c>
      <c r="L46" s="25">
        <v>5</v>
      </c>
      <c r="M46" s="24">
        <v>1.7</v>
      </c>
      <c r="N46" s="25">
        <v>10</v>
      </c>
      <c r="O46" s="24">
        <v>2.9</v>
      </c>
      <c r="V46" s="18" t="s">
        <v>1021</v>
      </c>
      <c r="W46" s="8" t="s">
        <v>1884</v>
      </c>
      <c r="X46" s="8" t="s">
        <v>1561</v>
      </c>
    </row>
    <row r="47" spans="1:24" ht="47.25">
      <c r="A47" s="51" t="s">
        <v>410</v>
      </c>
      <c r="B47" s="23" t="s">
        <v>1142</v>
      </c>
      <c r="C47" s="18">
        <v>196.33</v>
      </c>
      <c r="D47" s="8" t="s">
        <v>1429</v>
      </c>
      <c r="E47" s="8" t="s">
        <v>1216</v>
      </c>
      <c r="F47" s="8">
        <v>25</v>
      </c>
      <c r="G47" s="8">
        <v>2.1</v>
      </c>
      <c r="H47" s="8">
        <v>50</v>
      </c>
      <c r="I47" s="8">
        <v>4</v>
      </c>
      <c r="J47" s="8">
        <v>100</v>
      </c>
      <c r="K47" s="8">
        <v>9.1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1">
        <v>37</v>
      </c>
      <c r="W47" s="8" t="s">
        <v>1883</v>
      </c>
      <c r="X47" s="8" t="s">
        <v>1163</v>
      </c>
    </row>
    <row r="48" spans="1:24" ht="31.5">
      <c r="A48" s="51" t="s">
        <v>1518</v>
      </c>
      <c r="B48" s="23" t="s">
        <v>817</v>
      </c>
      <c r="C48" s="18">
        <v>148.21</v>
      </c>
      <c r="D48" s="8" t="s">
        <v>861</v>
      </c>
      <c r="E48" s="8" t="s">
        <v>1216</v>
      </c>
      <c r="F48" s="8">
        <v>4.5</v>
      </c>
      <c r="G48" s="8">
        <v>13.5</v>
      </c>
      <c r="H48" s="8">
        <v>9</v>
      </c>
      <c r="I48" s="8">
        <v>24.7</v>
      </c>
      <c r="J48" s="8">
        <v>22.6</v>
      </c>
      <c r="K48" s="8">
        <v>37.3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1">
        <v>2.3</v>
      </c>
      <c r="W48" s="8" t="s">
        <v>1883</v>
      </c>
      <c r="X48" s="8" t="s">
        <v>1163</v>
      </c>
    </row>
    <row r="49" spans="1:24" ht="31.5">
      <c r="A49" s="51" t="s">
        <v>1239</v>
      </c>
      <c r="B49" s="23" t="s">
        <v>820</v>
      </c>
      <c r="C49" s="18">
        <v>93.1265</v>
      </c>
      <c r="D49" s="8" t="s">
        <v>775</v>
      </c>
      <c r="E49" s="23" t="s">
        <v>1216</v>
      </c>
      <c r="F49" s="8">
        <v>5</v>
      </c>
      <c r="G49" s="8">
        <v>1.1</v>
      </c>
      <c r="H49" s="8">
        <v>10</v>
      </c>
      <c r="I49" s="8">
        <v>0.9</v>
      </c>
      <c r="J49" s="8">
        <v>25</v>
      </c>
      <c r="K49" s="8">
        <v>2</v>
      </c>
      <c r="L49" s="8">
        <v>50</v>
      </c>
      <c r="M49" s="8">
        <v>1.9</v>
      </c>
      <c r="N49" s="8">
        <v>100</v>
      </c>
      <c r="O49" s="8">
        <v>3.3</v>
      </c>
      <c r="P49" s="8"/>
      <c r="Q49" s="8"/>
      <c r="R49" s="8"/>
      <c r="S49" s="8"/>
      <c r="T49" s="8"/>
      <c r="U49" s="8"/>
      <c r="V49" s="1">
        <v>89</v>
      </c>
      <c r="W49" s="8" t="s">
        <v>1883</v>
      </c>
      <c r="X49" s="8" t="s">
        <v>1163</v>
      </c>
    </row>
    <row r="50" spans="1:24" ht="31.5">
      <c r="A50" s="52" t="s">
        <v>1239</v>
      </c>
      <c r="B50" s="23" t="s">
        <v>820</v>
      </c>
      <c r="C50" s="18">
        <v>93.1265</v>
      </c>
      <c r="D50" s="8" t="s">
        <v>775</v>
      </c>
      <c r="E50" s="1" t="s">
        <v>1216</v>
      </c>
      <c r="F50" s="1">
        <v>10</v>
      </c>
      <c r="G50" s="1">
        <v>1.4</v>
      </c>
      <c r="H50" s="1">
        <v>25</v>
      </c>
      <c r="I50" s="1">
        <v>1.8</v>
      </c>
      <c r="J50" s="1">
        <v>50</v>
      </c>
      <c r="K50" s="1">
        <v>2.9</v>
      </c>
      <c r="V50" s="18" t="s">
        <v>1021</v>
      </c>
      <c r="W50" s="8" t="s">
        <v>1884</v>
      </c>
      <c r="X50" s="1" t="s">
        <v>1152</v>
      </c>
    </row>
    <row r="51" spans="1:24" ht="31.5">
      <c r="A51" s="52" t="s">
        <v>1239</v>
      </c>
      <c r="B51" s="23" t="s">
        <v>820</v>
      </c>
      <c r="C51" s="18">
        <v>93.1265</v>
      </c>
      <c r="D51" s="8" t="s">
        <v>775</v>
      </c>
      <c r="E51" s="1" t="s">
        <v>1216</v>
      </c>
      <c r="F51" s="1">
        <v>10</v>
      </c>
      <c r="G51" s="1">
        <v>1.1</v>
      </c>
      <c r="H51" s="1">
        <v>25</v>
      </c>
      <c r="I51" s="1">
        <v>2.5</v>
      </c>
      <c r="J51" s="1">
        <v>50</v>
      </c>
      <c r="K51" s="1">
        <v>1.3</v>
      </c>
      <c r="V51" s="18" t="s">
        <v>1021</v>
      </c>
      <c r="W51" s="8" t="s">
        <v>1884</v>
      </c>
      <c r="X51" s="1" t="s">
        <v>1152</v>
      </c>
    </row>
    <row r="52" spans="1:24" ht="31.5">
      <c r="A52" s="52" t="s">
        <v>1239</v>
      </c>
      <c r="B52" s="23" t="s">
        <v>820</v>
      </c>
      <c r="C52" s="18">
        <v>93.1265</v>
      </c>
      <c r="D52" s="8" t="s">
        <v>775</v>
      </c>
      <c r="E52" s="1" t="s">
        <v>1216</v>
      </c>
      <c r="F52" s="1">
        <v>25</v>
      </c>
      <c r="G52" s="1">
        <v>2.6</v>
      </c>
      <c r="H52" s="1">
        <v>50</v>
      </c>
      <c r="I52" s="1">
        <v>1.6</v>
      </c>
      <c r="V52" s="18" t="s">
        <v>1021</v>
      </c>
      <c r="W52" s="8" t="s">
        <v>1884</v>
      </c>
      <c r="X52" s="1" t="s">
        <v>1152</v>
      </c>
    </row>
    <row r="53" spans="1:24" ht="31.5">
      <c r="A53" s="52" t="s">
        <v>1239</v>
      </c>
      <c r="B53" s="23" t="s">
        <v>820</v>
      </c>
      <c r="C53" s="18">
        <v>93.1265</v>
      </c>
      <c r="D53" s="8" t="s">
        <v>775</v>
      </c>
      <c r="E53" s="1" t="s">
        <v>1216</v>
      </c>
      <c r="F53" s="1">
        <v>10</v>
      </c>
      <c r="G53" s="1">
        <v>0.8</v>
      </c>
      <c r="H53" s="1">
        <v>25</v>
      </c>
      <c r="I53" s="1">
        <v>0.9</v>
      </c>
      <c r="J53" s="1">
        <v>50</v>
      </c>
      <c r="K53" s="1">
        <v>1</v>
      </c>
      <c r="V53" s="18" t="s">
        <v>1021</v>
      </c>
      <c r="W53" s="8" t="s">
        <v>1884</v>
      </c>
      <c r="X53" s="1" t="s">
        <v>1152</v>
      </c>
    </row>
    <row r="54" spans="1:24" ht="51" customHeight="1">
      <c r="A54" s="52" t="s">
        <v>1239</v>
      </c>
      <c r="B54" s="23" t="s">
        <v>820</v>
      </c>
      <c r="C54" s="18">
        <v>93.1265</v>
      </c>
      <c r="D54" s="8" t="s">
        <v>775</v>
      </c>
      <c r="E54" s="1" t="s">
        <v>1216</v>
      </c>
      <c r="F54" s="1">
        <v>10</v>
      </c>
      <c r="G54" s="1">
        <v>1.9</v>
      </c>
      <c r="H54" s="1">
        <v>25</v>
      </c>
      <c r="I54" s="1">
        <v>4.4</v>
      </c>
      <c r="J54" s="1">
        <v>50</v>
      </c>
      <c r="K54" s="1">
        <v>3.6</v>
      </c>
      <c r="L54" s="1">
        <v>100</v>
      </c>
      <c r="M54" s="1">
        <v>1.7</v>
      </c>
      <c r="V54" s="18">
        <v>16.6</v>
      </c>
      <c r="W54" s="8" t="s">
        <v>1883</v>
      </c>
      <c r="X54" s="1" t="s">
        <v>1152</v>
      </c>
    </row>
    <row r="55" spans="1:24" ht="31.5">
      <c r="A55" s="52" t="s">
        <v>1239</v>
      </c>
      <c r="B55" s="23" t="s">
        <v>820</v>
      </c>
      <c r="C55" s="18">
        <v>93.1265</v>
      </c>
      <c r="D55" s="8" t="s">
        <v>775</v>
      </c>
      <c r="E55" s="1" t="s">
        <v>1273</v>
      </c>
      <c r="F55" s="1">
        <v>10</v>
      </c>
      <c r="G55" s="1">
        <v>1.5</v>
      </c>
      <c r="H55" s="1">
        <v>25</v>
      </c>
      <c r="I55" s="1">
        <v>1.7</v>
      </c>
      <c r="J55" s="1">
        <v>50</v>
      </c>
      <c r="K55" s="1">
        <v>3</v>
      </c>
      <c r="V55" s="18">
        <v>50</v>
      </c>
      <c r="W55" s="8" t="s">
        <v>1883</v>
      </c>
      <c r="X55" s="1" t="s">
        <v>1152</v>
      </c>
    </row>
    <row r="56" spans="1:24" ht="57.75" customHeight="1">
      <c r="A56" s="52" t="s">
        <v>1239</v>
      </c>
      <c r="B56" s="23" t="s">
        <v>820</v>
      </c>
      <c r="C56" s="18">
        <v>93.1265</v>
      </c>
      <c r="D56" s="8" t="s">
        <v>775</v>
      </c>
      <c r="E56" s="1" t="s">
        <v>1273</v>
      </c>
      <c r="F56" s="1">
        <v>10</v>
      </c>
      <c r="G56" s="1">
        <v>1.7</v>
      </c>
      <c r="H56" s="1">
        <v>25</v>
      </c>
      <c r="I56" s="1">
        <v>7.7</v>
      </c>
      <c r="J56" s="1">
        <v>50</v>
      </c>
      <c r="K56" s="1">
        <v>7.5</v>
      </c>
      <c r="L56" s="1">
        <v>100</v>
      </c>
      <c r="M56" s="1">
        <v>1.5</v>
      </c>
      <c r="V56" s="18">
        <v>13.25</v>
      </c>
      <c r="W56" s="8" t="s">
        <v>1883</v>
      </c>
      <c r="X56" s="1" t="s">
        <v>1152</v>
      </c>
    </row>
    <row r="57" spans="1:24" ht="69.75" customHeight="1">
      <c r="A57" s="52" t="s">
        <v>1239</v>
      </c>
      <c r="B57" s="23" t="s">
        <v>820</v>
      </c>
      <c r="C57" s="18">
        <v>93.1265</v>
      </c>
      <c r="D57" s="8" t="s">
        <v>775</v>
      </c>
      <c r="E57" s="1" t="s">
        <v>868</v>
      </c>
      <c r="F57" s="1">
        <v>10</v>
      </c>
      <c r="G57" s="1">
        <v>1.2</v>
      </c>
      <c r="H57" s="1">
        <v>25</v>
      </c>
      <c r="I57" s="1">
        <v>1.5</v>
      </c>
      <c r="J57" s="1">
        <v>50</v>
      </c>
      <c r="K57" s="1">
        <v>1.7</v>
      </c>
      <c r="V57" s="18" t="s">
        <v>1021</v>
      </c>
      <c r="W57" s="8" t="s">
        <v>1884</v>
      </c>
      <c r="X57" s="1" t="s">
        <v>1152</v>
      </c>
    </row>
    <row r="58" spans="1:24" ht="31.5">
      <c r="A58" s="34" t="s">
        <v>993</v>
      </c>
      <c r="B58" s="1" t="s">
        <v>1006</v>
      </c>
      <c r="C58" s="18">
        <v>138.165</v>
      </c>
      <c r="D58" s="1" t="s">
        <v>1114</v>
      </c>
      <c r="E58" s="1" t="s">
        <v>866</v>
      </c>
      <c r="F58" s="1">
        <v>2.5</v>
      </c>
      <c r="G58" s="24">
        <v>1.8</v>
      </c>
      <c r="H58" s="1">
        <v>5</v>
      </c>
      <c r="I58" s="24">
        <v>2.8</v>
      </c>
      <c r="J58" s="24">
        <v>10</v>
      </c>
      <c r="K58" s="24">
        <v>3.9</v>
      </c>
      <c r="L58" s="25">
        <v>25</v>
      </c>
      <c r="M58" s="24">
        <v>5.1</v>
      </c>
      <c r="N58" s="25">
        <v>50</v>
      </c>
      <c r="O58" s="24">
        <v>5.3</v>
      </c>
      <c r="V58" s="18">
        <v>5.90909090909091</v>
      </c>
      <c r="W58" s="8" t="s">
        <v>1883</v>
      </c>
      <c r="X58" s="8" t="s">
        <v>1561</v>
      </c>
    </row>
    <row r="59" spans="1:24" ht="84" customHeight="1">
      <c r="A59" s="34" t="s">
        <v>555</v>
      </c>
      <c r="B59" s="1" t="s">
        <v>165</v>
      </c>
      <c r="C59" s="18">
        <v>131.137</v>
      </c>
      <c r="D59" s="1" t="s">
        <v>837</v>
      </c>
      <c r="E59" s="1" t="s">
        <v>1216</v>
      </c>
      <c r="F59" s="1">
        <v>10</v>
      </c>
      <c r="G59" s="1">
        <v>0.9</v>
      </c>
      <c r="H59" s="1">
        <v>25</v>
      </c>
      <c r="I59" s="1">
        <v>1.1</v>
      </c>
      <c r="J59" s="1">
        <v>50</v>
      </c>
      <c r="K59" s="1">
        <v>1.4</v>
      </c>
      <c r="V59" s="1" t="s">
        <v>1021</v>
      </c>
      <c r="W59" s="8" t="s">
        <v>1884</v>
      </c>
      <c r="X59" s="1" t="s">
        <v>1874</v>
      </c>
    </row>
    <row r="60" spans="1:24" ht="66.75" customHeight="1">
      <c r="A60" s="34" t="s">
        <v>342</v>
      </c>
      <c r="B60" s="1" t="s">
        <v>1429</v>
      </c>
      <c r="C60" s="1" t="s">
        <v>1429</v>
      </c>
      <c r="D60" s="1" t="s">
        <v>1429</v>
      </c>
      <c r="E60" s="1" t="s">
        <v>925</v>
      </c>
      <c r="F60" s="1">
        <v>10</v>
      </c>
      <c r="G60" s="24">
        <v>1.4</v>
      </c>
      <c r="H60" s="24">
        <v>25</v>
      </c>
      <c r="I60" s="24">
        <v>1.8</v>
      </c>
      <c r="J60" s="24">
        <v>50</v>
      </c>
      <c r="K60" s="24">
        <v>2.3</v>
      </c>
      <c r="L60" s="25">
        <v>100</v>
      </c>
      <c r="M60" s="24">
        <v>1.6</v>
      </c>
      <c r="N60" s="24"/>
      <c r="V60" s="1" t="s">
        <v>1021</v>
      </c>
      <c r="W60" s="8" t="s">
        <v>1884</v>
      </c>
      <c r="X60" s="1" t="s">
        <v>86</v>
      </c>
    </row>
    <row r="61" spans="1:24" ht="15.75">
      <c r="A61" s="34" t="s">
        <v>1786</v>
      </c>
      <c r="B61" s="1" t="s">
        <v>1787</v>
      </c>
      <c r="C61" s="18">
        <v>152.15</v>
      </c>
      <c r="D61" s="1" t="s">
        <v>1429</v>
      </c>
      <c r="E61" s="1" t="s">
        <v>866</v>
      </c>
      <c r="F61" s="1">
        <v>0.5</v>
      </c>
      <c r="G61" s="24">
        <v>2.4</v>
      </c>
      <c r="H61" s="24">
        <v>1</v>
      </c>
      <c r="I61" s="24">
        <v>5.5</v>
      </c>
      <c r="J61" s="24">
        <v>2.5</v>
      </c>
      <c r="K61" s="24">
        <v>6.9</v>
      </c>
      <c r="L61" s="24">
        <v>5</v>
      </c>
      <c r="M61" s="24">
        <v>8.2</v>
      </c>
      <c r="N61" s="24">
        <v>10</v>
      </c>
      <c r="O61" s="1">
        <v>11.4</v>
      </c>
      <c r="V61" s="18">
        <v>0.5967741935483871</v>
      </c>
      <c r="W61" s="8" t="s">
        <v>1883</v>
      </c>
      <c r="X61" s="1" t="s">
        <v>1561</v>
      </c>
    </row>
    <row r="62" spans="1:24" ht="63">
      <c r="A62" s="34" t="s">
        <v>1059</v>
      </c>
      <c r="B62" s="23" t="s">
        <v>77</v>
      </c>
      <c r="C62" s="18" t="s">
        <v>1468</v>
      </c>
      <c r="D62" s="1" t="s">
        <v>589</v>
      </c>
      <c r="E62" s="1" t="s">
        <v>504</v>
      </c>
      <c r="F62" s="8">
        <v>10</v>
      </c>
      <c r="G62" s="18">
        <f>54/42</f>
        <v>1.2857142857142858</v>
      </c>
      <c r="H62" s="18">
        <v>20</v>
      </c>
      <c r="I62" s="18">
        <f>58/42</f>
        <v>1.380952380952381</v>
      </c>
      <c r="J62" s="18">
        <v>30</v>
      </c>
      <c r="K62" s="18">
        <f>32/42</f>
        <v>0.7619047619047619</v>
      </c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" t="s">
        <v>1021</v>
      </c>
      <c r="W62" s="8" t="s">
        <v>1884</v>
      </c>
      <c r="X62" s="1" t="s">
        <v>96</v>
      </c>
    </row>
    <row r="63" spans="1:24" ht="63">
      <c r="A63" s="34" t="s">
        <v>1059</v>
      </c>
      <c r="B63" s="1" t="s">
        <v>1017</v>
      </c>
      <c r="C63" s="18" t="s">
        <v>1050</v>
      </c>
      <c r="D63" s="1" t="s">
        <v>589</v>
      </c>
      <c r="E63" s="1" t="s">
        <v>504</v>
      </c>
      <c r="F63" s="1">
        <v>10</v>
      </c>
      <c r="G63" s="1">
        <v>1.3</v>
      </c>
      <c r="H63" s="1">
        <v>20</v>
      </c>
      <c r="I63" s="1">
        <v>1.7</v>
      </c>
      <c r="J63" s="1">
        <v>30</v>
      </c>
      <c r="K63" s="1">
        <v>0.8</v>
      </c>
      <c r="V63" s="1" t="s">
        <v>1021</v>
      </c>
      <c r="W63" s="8" t="s">
        <v>1884</v>
      </c>
      <c r="X63" s="1" t="s">
        <v>96</v>
      </c>
    </row>
    <row r="64" spans="1:24" ht="31.5">
      <c r="A64" s="34" t="s">
        <v>542</v>
      </c>
      <c r="B64" s="23" t="s">
        <v>1196</v>
      </c>
      <c r="C64" s="18">
        <v>215.683</v>
      </c>
      <c r="D64" s="1" t="s">
        <v>589</v>
      </c>
      <c r="E64" s="1" t="s">
        <v>925</v>
      </c>
      <c r="F64" s="8">
        <v>12.5</v>
      </c>
      <c r="G64" s="8">
        <v>1.8</v>
      </c>
      <c r="H64" s="8">
        <v>25</v>
      </c>
      <c r="I64" s="8">
        <v>2.8</v>
      </c>
      <c r="J64" s="8">
        <v>50</v>
      </c>
      <c r="K64" s="24">
        <v>3.6</v>
      </c>
      <c r="L64" s="8">
        <v>75</v>
      </c>
      <c r="M64" s="8">
        <v>7.1</v>
      </c>
      <c r="N64" s="8">
        <v>100</v>
      </c>
      <c r="O64" s="8">
        <v>7.3</v>
      </c>
      <c r="P64" s="8"/>
      <c r="Q64" s="8"/>
      <c r="R64" s="8"/>
      <c r="S64" s="8"/>
      <c r="T64" s="8"/>
      <c r="U64" s="8"/>
      <c r="V64" s="24">
        <v>31.250000000000004</v>
      </c>
      <c r="W64" s="8" t="s">
        <v>1883</v>
      </c>
      <c r="X64" s="1" t="s">
        <v>0</v>
      </c>
    </row>
    <row r="65" spans="1:24" ht="31.5">
      <c r="A65" s="34" t="s">
        <v>542</v>
      </c>
      <c r="B65" s="23" t="s">
        <v>1196</v>
      </c>
      <c r="C65" s="18">
        <v>215.683</v>
      </c>
      <c r="D65" s="1" t="s">
        <v>589</v>
      </c>
      <c r="E65" s="1" t="s">
        <v>925</v>
      </c>
      <c r="F65" s="8">
        <v>7</v>
      </c>
      <c r="G65" s="8">
        <v>0.8</v>
      </c>
      <c r="H65" s="8">
        <v>33</v>
      </c>
      <c r="I65" s="8">
        <v>2.9</v>
      </c>
      <c r="J65" s="8">
        <v>100</v>
      </c>
      <c r="K65" s="24">
        <v>3.7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24">
        <v>41.375</v>
      </c>
      <c r="W65" s="8" t="s">
        <v>1883</v>
      </c>
      <c r="X65" s="1" t="s">
        <v>0</v>
      </c>
    </row>
    <row r="66" spans="1:24" ht="47.25">
      <c r="A66" s="51" t="s">
        <v>819</v>
      </c>
      <c r="B66" s="1" t="s">
        <v>472</v>
      </c>
      <c r="C66" s="18">
        <v>267.41</v>
      </c>
      <c r="D66" s="8" t="s">
        <v>1788</v>
      </c>
      <c r="E66" s="8" t="s">
        <v>1216</v>
      </c>
      <c r="F66" s="8">
        <v>8.3</v>
      </c>
      <c r="G66" s="8">
        <v>1.3</v>
      </c>
      <c r="H66" s="8">
        <v>20.7</v>
      </c>
      <c r="I66" s="8">
        <v>4</v>
      </c>
      <c r="J66" s="8">
        <v>41.3</v>
      </c>
      <c r="K66" s="8">
        <v>8.5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1">
        <v>16</v>
      </c>
      <c r="W66" s="8" t="s">
        <v>1883</v>
      </c>
      <c r="X66" s="8" t="s">
        <v>1163</v>
      </c>
    </row>
    <row r="67" spans="1:24" ht="47.25">
      <c r="A67" s="34" t="s">
        <v>1377</v>
      </c>
      <c r="B67" s="1" t="s">
        <v>597</v>
      </c>
      <c r="C67" s="18">
        <v>323.52</v>
      </c>
      <c r="D67" s="8" t="s">
        <v>1788</v>
      </c>
      <c r="E67" s="8" t="s">
        <v>1216</v>
      </c>
      <c r="F67" s="8">
        <v>10</v>
      </c>
      <c r="G67" s="8">
        <v>1.8</v>
      </c>
      <c r="H67" s="8">
        <v>25</v>
      </c>
      <c r="I67" s="8">
        <v>4.1</v>
      </c>
      <c r="J67" s="8">
        <v>50</v>
      </c>
      <c r="K67" s="8">
        <v>7.5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1">
        <v>18</v>
      </c>
      <c r="W67" s="8" t="s">
        <v>1883</v>
      </c>
      <c r="X67" s="8" t="s">
        <v>1163</v>
      </c>
    </row>
    <row r="68" spans="1:24" ht="47.25">
      <c r="A68" s="34" t="s">
        <v>908</v>
      </c>
      <c r="B68" s="1" t="s">
        <v>895</v>
      </c>
      <c r="C68" s="18">
        <v>351.58</v>
      </c>
      <c r="D68" s="8" t="s">
        <v>1788</v>
      </c>
      <c r="E68" s="8" t="s">
        <v>1216</v>
      </c>
      <c r="F68" s="8">
        <v>10.87</v>
      </c>
      <c r="G68" s="8">
        <v>1.7</v>
      </c>
      <c r="H68" s="8">
        <v>27.17</v>
      </c>
      <c r="I68" s="8">
        <v>4.3</v>
      </c>
      <c r="J68" s="8">
        <v>54.33</v>
      </c>
      <c r="K68" s="8">
        <v>4.6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1">
        <v>19</v>
      </c>
      <c r="W68" s="8" t="s">
        <v>1883</v>
      </c>
      <c r="X68" s="8" t="s">
        <v>1163</v>
      </c>
    </row>
    <row r="69" spans="1:24" ht="47.25">
      <c r="A69" s="34" t="s">
        <v>756</v>
      </c>
      <c r="B69" s="1" t="s">
        <v>1429</v>
      </c>
      <c r="C69" s="18">
        <v>379.63</v>
      </c>
      <c r="D69" s="8" t="s">
        <v>1788</v>
      </c>
      <c r="E69" s="8" t="s">
        <v>1216</v>
      </c>
      <c r="F69" s="8">
        <v>11.73</v>
      </c>
      <c r="G69" s="8">
        <v>2.5</v>
      </c>
      <c r="H69" s="8">
        <v>29.33</v>
      </c>
      <c r="I69" s="8">
        <v>3.1</v>
      </c>
      <c r="J69" s="8">
        <v>58.67</v>
      </c>
      <c r="K69" s="8">
        <v>2.5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1">
        <v>26</v>
      </c>
      <c r="W69" s="8" t="s">
        <v>1883</v>
      </c>
      <c r="X69" s="8" t="s">
        <v>1163</v>
      </c>
    </row>
    <row r="70" spans="1:24" ht="47.25">
      <c r="A70" s="51" t="s">
        <v>601</v>
      </c>
      <c r="B70" s="1" t="s">
        <v>685</v>
      </c>
      <c r="C70" s="18">
        <v>169.22</v>
      </c>
      <c r="D70" s="8" t="s">
        <v>1788</v>
      </c>
      <c r="E70" s="8" t="s">
        <v>1216</v>
      </c>
      <c r="F70" s="8">
        <v>0.52</v>
      </c>
      <c r="G70" s="8">
        <v>1.1</v>
      </c>
      <c r="H70" s="8">
        <v>1.31</v>
      </c>
      <c r="I70" s="8">
        <v>2.3</v>
      </c>
      <c r="J70" s="8">
        <v>2.62</v>
      </c>
      <c r="K70" s="8">
        <v>4.1</v>
      </c>
      <c r="L70" s="8">
        <v>5.23</v>
      </c>
      <c r="M70" s="8">
        <v>11.7</v>
      </c>
      <c r="N70" s="8"/>
      <c r="O70" s="8"/>
      <c r="P70" s="8"/>
      <c r="Q70" s="8"/>
      <c r="R70" s="8"/>
      <c r="S70" s="8"/>
      <c r="T70" s="8"/>
      <c r="U70" s="8"/>
      <c r="V70" s="1">
        <v>1.8</v>
      </c>
      <c r="W70" s="8" t="s">
        <v>1883</v>
      </c>
      <c r="X70" s="8" t="s">
        <v>1163</v>
      </c>
    </row>
    <row r="71" spans="1:24" ht="47.25">
      <c r="A71" s="51" t="s">
        <v>771</v>
      </c>
      <c r="B71" s="1" t="s">
        <v>577</v>
      </c>
      <c r="C71" s="18">
        <v>197.28</v>
      </c>
      <c r="D71" s="8" t="s">
        <v>1788</v>
      </c>
      <c r="E71" s="8" t="s">
        <v>1216</v>
      </c>
      <c r="F71" s="8">
        <v>0.61</v>
      </c>
      <c r="G71" s="8">
        <v>1.2</v>
      </c>
      <c r="H71" s="8">
        <v>1.52</v>
      </c>
      <c r="I71" s="8">
        <v>3.5</v>
      </c>
      <c r="J71" s="8">
        <v>3.05</v>
      </c>
      <c r="K71" s="8">
        <v>7.6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1">
        <v>1.3</v>
      </c>
      <c r="W71" s="8" t="s">
        <v>1883</v>
      </c>
      <c r="X71" s="8" t="s">
        <v>1163</v>
      </c>
    </row>
    <row r="72" spans="1:24" ht="47.25">
      <c r="A72" s="34" t="s">
        <v>1176</v>
      </c>
      <c r="B72" s="1" t="s">
        <v>705</v>
      </c>
      <c r="C72" s="18">
        <v>239.36</v>
      </c>
      <c r="D72" s="8" t="s">
        <v>1788</v>
      </c>
      <c r="E72" s="8" t="s">
        <v>1216</v>
      </c>
      <c r="F72" s="8">
        <v>1.85</v>
      </c>
      <c r="G72" s="8">
        <v>1.4</v>
      </c>
      <c r="H72" s="8">
        <v>3.7</v>
      </c>
      <c r="I72" s="8">
        <v>4.6</v>
      </c>
      <c r="J72" s="8">
        <v>7.4</v>
      </c>
      <c r="K72" s="8">
        <v>10.1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1">
        <v>2.8</v>
      </c>
      <c r="W72" s="8" t="s">
        <v>1883</v>
      </c>
      <c r="X72" s="8" t="s">
        <v>1163</v>
      </c>
    </row>
    <row r="73" spans="1:24" ht="63">
      <c r="A73" s="34" t="s">
        <v>822</v>
      </c>
      <c r="B73" s="23" t="s">
        <v>826</v>
      </c>
      <c r="C73" s="18">
        <v>798.98</v>
      </c>
      <c r="D73" s="1" t="s">
        <v>1789</v>
      </c>
      <c r="E73" s="1" t="s">
        <v>504</v>
      </c>
      <c r="F73" s="8">
        <v>10</v>
      </c>
      <c r="G73" s="18">
        <f>290/78</f>
        <v>3.717948717948718</v>
      </c>
      <c r="H73" s="18">
        <v>20</v>
      </c>
      <c r="I73" s="18">
        <f>120/78</f>
        <v>1.5384615384615385</v>
      </c>
      <c r="J73" s="18">
        <v>40</v>
      </c>
      <c r="K73" s="18">
        <f>164/78</f>
        <v>2.1025641025641026</v>
      </c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" t="s">
        <v>876</v>
      </c>
      <c r="W73" s="8" t="s">
        <v>1883</v>
      </c>
      <c r="X73" s="1" t="s">
        <v>96</v>
      </c>
    </row>
    <row r="74" spans="1:24" ht="69.75" customHeight="1">
      <c r="A74" s="52" t="s">
        <v>578</v>
      </c>
      <c r="B74" s="1" t="s">
        <v>1429</v>
      </c>
      <c r="C74" s="60" t="s">
        <v>1429</v>
      </c>
      <c r="D74" s="1" t="s">
        <v>1790</v>
      </c>
      <c r="E74" s="1" t="s">
        <v>504</v>
      </c>
      <c r="F74" s="1">
        <v>0.1</v>
      </c>
      <c r="G74" s="18">
        <v>1.02</v>
      </c>
      <c r="H74" s="1">
        <v>0.3</v>
      </c>
      <c r="I74" s="18">
        <v>2.37</v>
      </c>
      <c r="J74" s="25">
        <v>1</v>
      </c>
      <c r="K74" s="18">
        <v>3.49</v>
      </c>
      <c r="V74" s="24">
        <v>0.6937499999999999</v>
      </c>
      <c r="W74" s="8" t="s">
        <v>1883</v>
      </c>
      <c r="X74" s="8" t="s">
        <v>1877</v>
      </c>
    </row>
    <row r="75" spans="1:24" ht="64.5" customHeight="1">
      <c r="A75" s="52" t="s">
        <v>576</v>
      </c>
      <c r="B75" s="1" t="s">
        <v>1429</v>
      </c>
      <c r="C75" s="60" t="s">
        <v>1429</v>
      </c>
      <c r="D75" s="1" t="s">
        <v>1790</v>
      </c>
      <c r="E75" s="1" t="s">
        <v>504</v>
      </c>
      <c r="F75" s="1">
        <v>0.3</v>
      </c>
      <c r="G75" s="18">
        <v>10.53</v>
      </c>
      <c r="H75" s="1">
        <v>1</v>
      </c>
      <c r="I75" s="18">
        <v>19.94</v>
      </c>
      <c r="J75" s="8">
        <v>3</v>
      </c>
      <c r="K75" s="18">
        <v>39.89</v>
      </c>
      <c r="V75" s="24">
        <v>0.11447407051846883</v>
      </c>
      <c r="W75" s="8" t="s">
        <v>1883</v>
      </c>
      <c r="X75" s="8" t="s">
        <v>1877</v>
      </c>
    </row>
    <row r="76" spans="1:24" ht="64.5" customHeight="1">
      <c r="A76" s="34" t="s">
        <v>1326</v>
      </c>
      <c r="B76" s="1" t="s">
        <v>1429</v>
      </c>
      <c r="C76" s="60" t="s">
        <v>1429</v>
      </c>
      <c r="D76" s="1" t="s">
        <v>1790</v>
      </c>
      <c r="E76" s="1" t="s">
        <v>504</v>
      </c>
      <c r="F76" s="1">
        <v>0.3</v>
      </c>
      <c r="G76" s="18">
        <v>5.58</v>
      </c>
      <c r="H76" s="1">
        <v>1</v>
      </c>
      <c r="I76" s="18">
        <v>16.11</v>
      </c>
      <c r="J76" s="8">
        <v>3</v>
      </c>
      <c r="K76" s="18">
        <v>28.13</v>
      </c>
      <c r="V76" s="24">
        <v>0.22336160091901353</v>
      </c>
      <c r="W76" s="8" t="s">
        <v>1883</v>
      </c>
      <c r="X76" s="8" t="s">
        <v>1877</v>
      </c>
    </row>
    <row r="77" spans="1:24" ht="64.5" customHeight="1">
      <c r="A77" s="52" t="s">
        <v>551</v>
      </c>
      <c r="B77" s="23" t="s">
        <v>16</v>
      </c>
      <c r="C77" s="18">
        <v>318.38</v>
      </c>
      <c r="D77" s="8" t="s">
        <v>775</v>
      </c>
      <c r="E77" s="8" t="s">
        <v>1216</v>
      </c>
      <c r="F77" s="8">
        <v>0.01</v>
      </c>
      <c r="G77" s="8">
        <v>1.1</v>
      </c>
      <c r="H77" s="8">
        <v>0.025</v>
      </c>
      <c r="I77" s="8">
        <v>3.1</v>
      </c>
      <c r="J77" s="8">
        <v>0.05</v>
      </c>
      <c r="K77" s="8">
        <v>5.7</v>
      </c>
      <c r="L77" s="8">
        <v>0.1</v>
      </c>
      <c r="M77" s="8">
        <v>6.5</v>
      </c>
      <c r="N77" s="8">
        <v>0.25</v>
      </c>
      <c r="O77" s="8">
        <v>5.6</v>
      </c>
      <c r="P77" s="8"/>
      <c r="Q77" s="8"/>
      <c r="R77" s="8"/>
      <c r="S77" s="8"/>
      <c r="T77" s="8"/>
      <c r="U77" s="8"/>
      <c r="V77" s="1">
        <v>0.04</v>
      </c>
      <c r="W77" s="8" t="s">
        <v>1883</v>
      </c>
      <c r="X77" s="8" t="s">
        <v>1879</v>
      </c>
    </row>
    <row r="78" spans="1:24" ht="64.5" customHeight="1">
      <c r="A78" s="52" t="s">
        <v>551</v>
      </c>
      <c r="B78" s="23" t="s">
        <v>965</v>
      </c>
      <c r="C78" s="18">
        <v>318.38</v>
      </c>
      <c r="D78" s="8" t="s">
        <v>775</v>
      </c>
      <c r="E78" s="8" t="s">
        <v>1216</v>
      </c>
      <c r="F78" s="8">
        <v>0.01</v>
      </c>
      <c r="G78" s="8">
        <v>1.1</v>
      </c>
      <c r="H78" s="8">
        <v>0.025</v>
      </c>
      <c r="I78" s="8">
        <v>1.1</v>
      </c>
      <c r="J78" s="8">
        <v>0.05</v>
      </c>
      <c r="K78" s="8">
        <v>3.1</v>
      </c>
      <c r="L78" s="8">
        <v>0.1</v>
      </c>
      <c r="M78" s="8">
        <v>5.7</v>
      </c>
      <c r="N78" s="8">
        <v>0.25</v>
      </c>
      <c r="O78" s="8">
        <v>5.6</v>
      </c>
      <c r="V78" s="1">
        <v>0.02</v>
      </c>
      <c r="W78" s="8" t="s">
        <v>1883</v>
      </c>
      <c r="X78" s="1" t="s">
        <v>1222</v>
      </c>
    </row>
    <row r="79" spans="1:24" ht="15.75">
      <c r="A79" s="52" t="s">
        <v>551</v>
      </c>
      <c r="B79" s="23" t="s">
        <v>965</v>
      </c>
      <c r="C79" s="18">
        <v>318.38</v>
      </c>
      <c r="D79" s="8" t="s">
        <v>775</v>
      </c>
      <c r="E79" s="8" t="s">
        <v>1216</v>
      </c>
      <c r="F79" s="8">
        <v>0.01</v>
      </c>
      <c r="G79" s="8">
        <v>1.2</v>
      </c>
      <c r="H79" s="8">
        <v>0.025</v>
      </c>
      <c r="I79" s="8">
        <v>1.8</v>
      </c>
      <c r="J79" s="8">
        <v>0.05</v>
      </c>
      <c r="K79" s="8">
        <v>4.1</v>
      </c>
      <c r="L79" s="8">
        <v>0.1</v>
      </c>
      <c r="M79" s="8">
        <v>5.4</v>
      </c>
      <c r="N79" s="8">
        <v>0.25</v>
      </c>
      <c r="O79" s="8">
        <v>4.4</v>
      </c>
      <c r="V79" s="1">
        <v>0.04</v>
      </c>
      <c r="W79" s="8" t="s">
        <v>1883</v>
      </c>
      <c r="X79" s="1" t="s">
        <v>1555</v>
      </c>
    </row>
    <row r="80" spans="1:24" ht="31.5">
      <c r="A80" s="52" t="s">
        <v>325</v>
      </c>
      <c r="B80" s="1" t="s">
        <v>1429</v>
      </c>
      <c r="C80" s="60" t="s">
        <v>1429</v>
      </c>
      <c r="D80" s="8" t="s">
        <v>1429</v>
      </c>
      <c r="E80" s="1" t="s">
        <v>925</v>
      </c>
      <c r="F80" s="8">
        <v>10</v>
      </c>
      <c r="G80" s="8">
        <v>1.98</v>
      </c>
      <c r="H80" s="8">
        <v>30</v>
      </c>
      <c r="I80" s="8">
        <v>2.94</v>
      </c>
      <c r="J80" s="8">
        <v>70</v>
      </c>
      <c r="K80" s="8">
        <v>4.94</v>
      </c>
      <c r="L80" s="8"/>
      <c r="M80" s="8"/>
      <c r="N80" s="8"/>
      <c r="O80" s="8"/>
      <c r="V80" s="24">
        <v>31.2</v>
      </c>
      <c r="W80" s="8" t="s">
        <v>1883</v>
      </c>
      <c r="X80" s="8" t="s">
        <v>1</v>
      </c>
    </row>
    <row r="81" spans="1:24" ht="31.5">
      <c r="A81" s="52" t="s">
        <v>376</v>
      </c>
      <c r="B81" s="1" t="s">
        <v>1429</v>
      </c>
      <c r="C81" s="60" t="s">
        <v>1429</v>
      </c>
      <c r="D81" s="8" t="s">
        <v>1429</v>
      </c>
      <c r="E81" s="1" t="s">
        <v>925</v>
      </c>
      <c r="F81" s="8">
        <v>3</v>
      </c>
      <c r="G81" s="8">
        <v>0.78</v>
      </c>
      <c r="H81" s="8">
        <v>10</v>
      </c>
      <c r="I81" s="8">
        <v>1.08</v>
      </c>
      <c r="J81" s="8">
        <v>30</v>
      </c>
      <c r="K81" s="8">
        <v>3.03</v>
      </c>
      <c r="L81" s="8"/>
      <c r="M81" s="8"/>
      <c r="N81" s="8"/>
      <c r="O81" s="8"/>
      <c r="V81" s="24">
        <v>29.692307692307693</v>
      </c>
      <c r="W81" s="8" t="s">
        <v>1883</v>
      </c>
      <c r="X81" s="8" t="s">
        <v>1</v>
      </c>
    </row>
    <row r="82" spans="1:24" ht="31.5">
      <c r="A82" s="52" t="s">
        <v>707</v>
      </c>
      <c r="B82" s="1" t="s">
        <v>1429</v>
      </c>
      <c r="C82" s="60" t="s">
        <v>1429</v>
      </c>
      <c r="D82" s="8" t="s">
        <v>1429</v>
      </c>
      <c r="E82" s="1" t="s">
        <v>504</v>
      </c>
      <c r="F82" s="8">
        <v>3</v>
      </c>
      <c r="G82" s="8">
        <v>6.88</v>
      </c>
      <c r="H82" s="8">
        <v>10</v>
      </c>
      <c r="I82" s="8">
        <v>14.58</v>
      </c>
      <c r="J82" s="8">
        <v>30</v>
      </c>
      <c r="K82" s="8">
        <v>16.1</v>
      </c>
      <c r="L82" s="8"/>
      <c r="M82" s="8"/>
      <c r="N82" s="8"/>
      <c r="O82" s="8"/>
      <c r="V82" s="24">
        <v>1.6354779460446758</v>
      </c>
      <c r="W82" s="8" t="s">
        <v>1883</v>
      </c>
      <c r="X82" s="8" t="s">
        <v>1</v>
      </c>
    </row>
    <row r="83" spans="1:24" ht="31.5">
      <c r="A83" s="52" t="s">
        <v>708</v>
      </c>
      <c r="B83" s="1" t="s">
        <v>1429</v>
      </c>
      <c r="C83" s="60" t="s">
        <v>1429</v>
      </c>
      <c r="D83" s="8" t="s">
        <v>1429</v>
      </c>
      <c r="E83" s="1" t="s">
        <v>925</v>
      </c>
      <c r="F83" s="8">
        <v>3</v>
      </c>
      <c r="G83" s="8">
        <v>2.36</v>
      </c>
      <c r="H83" s="8">
        <v>10</v>
      </c>
      <c r="I83" s="8">
        <v>2.73</v>
      </c>
      <c r="J83" s="8">
        <v>50</v>
      </c>
      <c r="K83" s="8">
        <v>5.37</v>
      </c>
      <c r="L83" s="8"/>
      <c r="M83" s="8"/>
      <c r="N83" s="8"/>
      <c r="O83" s="8"/>
      <c r="V83" s="24">
        <v>14.09090909090909</v>
      </c>
      <c r="W83" s="8" t="s">
        <v>1883</v>
      </c>
      <c r="X83" s="8" t="s">
        <v>1</v>
      </c>
    </row>
    <row r="84" spans="1:24" ht="31.5">
      <c r="A84" s="52" t="s">
        <v>709</v>
      </c>
      <c r="B84" s="1" t="s">
        <v>1429</v>
      </c>
      <c r="C84" s="60" t="s">
        <v>1429</v>
      </c>
      <c r="D84" s="8" t="s">
        <v>1429</v>
      </c>
      <c r="E84" s="1" t="s">
        <v>925</v>
      </c>
      <c r="F84" s="8">
        <v>3</v>
      </c>
      <c r="G84" s="8">
        <v>1.58</v>
      </c>
      <c r="H84" s="8">
        <v>10</v>
      </c>
      <c r="I84" s="8">
        <v>1.22</v>
      </c>
      <c r="J84" s="8">
        <v>50</v>
      </c>
      <c r="K84" s="8">
        <v>3.87</v>
      </c>
      <c r="L84" s="8"/>
      <c r="M84" s="8"/>
      <c r="N84" s="8"/>
      <c r="O84" s="8"/>
      <c r="V84" s="24">
        <v>36.867924528301884</v>
      </c>
      <c r="W84" s="8" t="s">
        <v>1883</v>
      </c>
      <c r="X84" s="8" t="s">
        <v>1</v>
      </c>
    </row>
    <row r="85" spans="1:24" ht="31.5">
      <c r="A85" s="52" t="s">
        <v>258</v>
      </c>
      <c r="B85" s="1" t="s">
        <v>1429</v>
      </c>
      <c r="C85" s="60" t="s">
        <v>1429</v>
      </c>
      <c r="D85" s="8" t="s">
        <v>1429</v>
      </c>
      <c r="E85" s="1" t="s">
        <v>925</v>
      </c>
      <c r="F85" s="8">
        <v>3</v>
      </c>
      <c r="G85" s="8">
        <v>2.65</v>
      </c>
      <c r="H85" s="8">
        <v>10</v>
      </c>
      <c r="I85" s="8">
        <v>9.93</v>
      </c>
      <c r="J85" s="8">
        <v>30</v>
      </c>
      <c r="K85" s="8">
        <v>23.07</v>
      </c>
      <c r="L85" s="8"/>
      <c r="M85" s="8"/>
      <c r="N85" s="8"/>
      <c r="O85" s="8"/>
      <c r="V85" s="24">
        <v>3.3365384615384617</v>
      </c>
      <c r="W85" s="8" t="s">
        <v>1883</v>
      </c>
      <c r="X85" s="8" t="s">
        <v>1</v>
      </c>
    </row>
    <row r="86" spans="1:24" ht="31.5">
      <c r="A86" s="34" t="s">
        <v>1451</v>
      </c>
      <c r="B86" s="60" t="s">
        <v>1429</v>
      </c>
      <c r="C86" s="60" t="s">
        <v>1429</v>
      </c>
      <c r="D86" s="1" t="s">
        <v>1429</v>
      </c>
      <c r="E86" s="1" t="s">
        <v>925</v>
      </c>
      <c r="F86" s="1">
        <v>3</v>
      </c>
      <c r="G86" s="24">
        <v>0.75</v>
      </c>
      <c r="H86" s="1">
        <v>10</v>
      </c>
      <c r="I86" s="24">
        <v>1.26</v>
      </c>
      <c r="J86" s="8">
        <v>30</v>
      </c>
      <c r="K86" s="24">
        <v>1.87</v>
      </c>
      <c r="V86" s="1" t="s">
        <v>1021</v>
      </c>
      <c r="W86" s="8" t="s">
        <v>1884</v>
      </c>
      <c r="X86" s="8" t="s">
        <v>1</v>
      </c>
    </row>
    <row r="87" spans="1:24" ht="31.5">
      <c r="A87" s="34" t="s">
        <v>1452</v>
      </c>
      <c r="B87" s="60" t="s">
        <v>1429</v>
      </c>
      <c r="C87" s="60" t="s">
        <v>1429</v>
      </c>
      <c r="D87" s="1" t="s">
        <v>1429</v>
      </c>
      <c r="E87" s="1" t="s">
        <v>925</v>
      </c>
      <c r="F87" s="1">
        <v>10</v>
      </c>
      <c r="G87" s="24">
        <v>7.99</v>
      </c>
      <c r="H87" s="1">
        <v>30</v>
      </c>
      <c r="I87" s="24">
        <v>17.3</v>
      </c>
      <c r="J87" s="8">
        <v>70</v>
      </c>
      <c r="K87" s="24">
        <v>22.72</v>
      </c>
      <c r="V87" s="24">
        <v>5.5497217247845425</v>
      </c>
      <c r="W87" s="8" t="s">
        <v>1883</v>
      </c>
      <c r="X87" s="8" t="s">
        <v>1</v>
      </c>
    </row>
    <row r="88" spans="1:24" ht="31.5">
      <c r="A88" s="52" t="s">
        <v>1271</v>
      </c>
      <c r="B88" s="1" t="s">
        <v>1321</v>
      </c>
      <c r="C88" s="18" t="s">
        <v>1429</v>
      </c>
      <c r="D88" s="1" t="s">
        <v>440</v>
      </c>
      <c r="E88" s="1" t="s">
        <v>866</v>
      </c>
      <c r="F88" s="1">
        <v>2.5</v>
      </c>
      <c r="G88" s="24">
        <v>3</v>
      </c>
      <c r="H88" s="1">
        <v>5</v>
      </c>
      <c r="I88" s="24">
        <v>3</v>
      </c>
      <c r="J88" s="25">
        <v>10</v>
      </c>
      <c r="K88" s="24">
        <v>8</v>
      </c>
      <c r="L88" s="25">
        <v>25</v>
      </c>
      <c r="M88" s="24">
        <v>17.6</v>
      </c>
      <c r="N88" s="25">
        <v>50</v>
      </c>
      <c r="O88" s="24">
        <v>25.2</v>
      </c>
      <c r="V88" s="24">
        <v>6.20496846721961</v>
      </c>
      <c r="W88" s="8" t="s">
        <v>1883</v>
      </c>
      <c r="X88" s="8" t="s">
        <v>498</v>
      </c>
    </row>
    <row r="89" spans="1:24" ht="31.5">
      <c r="A89" s="34" t="s">
        <v>1276</v>
      </c>
      <c r="B89" s="1" t="s">
        <v>243</v>
      </c>
      <c r="C89" s="18">
        <v>464.99</v>
      </c>
      <c r="D89" s="1" t="s">
        <v>1914</v>
      </c>
      <c r="E89" s="1" t="s">
        <v>1429</v>
      </c>
      <c r="F89" s="1">
        <v>10</v>
      </c>
      <c r="G89" s="1">
        <v>0.07</v>
      </c>
      <c r="H89" s="1">
        <v>25</v>
      </c>
      <c r="I89" s="1">
        <v>0.04</v>
      </c>
      <c r="J89" s="1">
        <v>50</v>
      </c>
      <c r="K89" s="1">
        <v>0.08</v>
      </c>
      <c r="V89" s="1" t="s">
        <v>1021</v>
      </c>
      <c r="W89" s="8" t="s">
        <v>1884</v>
      </c>
      <c r="X89" s="1" t="s">
        <v>1874</v>
      </c>
    </row>
    <row r="90" spans="1:24" ht="103.5" customHeight="1">
      <c r="A90" s="51" t="s">
        <v>821</v>
      </c>
      <c r="B90" s="23" t="s">
        <v>778</v>
      </c>
      <c r="C90" s="18">
        <v>106.12</v>
      </c>
      <c r="D90" s="8" t="s">
        <v>645</v>
      </c>
      <c r="E90" s="23" t="s">
        <v>1216</v>
      </c>
      <c r="F90" s="8">
        <v>1</v>
      </c>
      <c r="G90" s="8">
        <v>2.1</v>
      </c>
      <c r="H90" s="8">
        <v>2.5</v>
      </c>
      <c r="I90" s="8">
        <v>1.7</v>
      </c>
      <c r="J90" s="8">
        <v>5</v>
      </c>
      <c r="K90" s="8">
        <v>2.2</v>
      </c>
      <c r="L90" s="8">
        <v>10</v>
      </c>
      <c r="M90" s="8">
        <v>1.8</v>
      </c>
      <c r="N90" s="8">
        <v>25</v>
      </c>
      <c r="O90" s="8">
        <v>2</v>
      </c>
      <c r="P90" s="8"/>
      <c r="Q90" s="8"/>
      <c r="R90" s="8"/>
      <c r="S90" s="8"/>
      <c r="T90" s="8"/>
      <c r="U90" s="8"/>
      <c r="V90" s="1" t="s">
        <v>1021</v>
      </c>
      <c r="W90" s="8" t="s">
        <v>1884</v>
      </c>
      <c r="X90" s="8" t="s">
        <v>1163</v>
      </c>
    </row>
    <row r="91" spans="1:24" ht="103.5" customHeight="1">
      <c r="A91" s="52" t="s">
        <v>429</v>
      </c>
      <c r="B91" s="1" t="s">
        <v>1280</v>
      </c>
      <c r="C91" s="18" t="s">
        <v>1429</v>
      </c>
      <c r="D91" s="1" t="s">
        <v>486</v>
      </c>
      <c r="E91" s="1" t="s">
        <v>504</v>
      </c>
      <c r="F91" s="1">
        <v>0.5</v>
      </c>
      <c r="G91" s="24">
        <v>9.01</v>
      </c>
      <c r="H91" s="1">
        <v>1</v>
      </c>
      <c r="I91" s="24">
        <v>11.1</v>
      </c>
      <c r="J91" s="24">
        <v>2</v>
      </c>
      <c r="K91" s="24">
        <v>7.6</v>
      </c>
      <c r="L91" s="25"/>
      <c r="M91" s="24"/>
      <c r="N91" s="25"/>
      <c r="O91" s="24"/>
      <c r="V91" s="24">
        <v>0.06812848397556551</v>
      </c>
      <c r="W91" s="8" t="s">
        <v>1883</v>
      </c>
      <c r="X91" s="8" t="s">
        <v>573</v>
      </c>
    </row>
    <row r="92" spans="1:24" ht="103.5" customHeight="1">
      <c r="A92" s="34" t="s">
        <v>1689</v>
      </c>
      <c r="B92" s="1" t="s">
        <v>168</v>
      </c>
      <c r="C92" s="18">
        <v>392.36</v>
      </c>
      <c r="D92" s="1" t="s">
        <v>636</v>
      </c>
      <c r="E92" s="1" t="s">
        <v>1216</v>
      </c>
      <c r="F92" s="1">
        <v>10</v>
      </c>
      <c r="G92" s="1">
        <v>1.02</v>
      </c>
      <c r="H92" s="1">
        <v>25</v>
      </c>
      <c r="I92" s="1">
        <v>0.82</v>
      </c>
      <c r="J92" s="1">
        <v>50</v>
      </c>
      <c r="K92" s="1">
        <v>0.68</v>
      </c>
      <c r="V92" s="1" t="s">
        <v>1021</v>
      </c>
      <c r="W92" s="8" t="s">
        <v>1884</v>
      </c>
      <c r="X92" s="1" t="s">
        <v>1874</v>
      </c>
    </row>
    <row r="93" spans="1:24" ht="231" customHeight="1">
      <c r="A93" s="52" t="s">
        <v>1917</v>
      </c>
      <c r="B93" s="1" t="s">
        <v>1487</v>
      </c>
      <c r="C93" s="18">
        <v>278.3</v>
      </c>
      <c r="D93" s="1" t="s">
        <v>1455</v>
      </c>
      <c r="E93" s="1" t="s">
        <v>1454</v>
      </c>
      <c r="F93" s="1">
        <v>10</v>
      </c>
      <c r="G93" s="24">
        <v>1.4</v>
      </c>
      <c r="H93" s="1">
        <v>25</v>
      </c>
      <c r="I93" s="24">
        <v>1.8</v>
      </c>
      <c r="J93" s="24">
        <v>50</v>
      </c>
      <c r="K93" s="24">
        <v>2.2</v>
      </c>
      <c r="L93" s="25"/>
      <c r="M93" s="24"/>
      <c r="N93" s="25"/>
      <c r="O93" s="24"/>
      <c r="V93" s="24" t="s">
        <v>1021</v>
      </c>
      <c r="W93" s="8" t="s">
        <v>1884</v>
      </c>
      <c r="X93" s="8" t="s">
        <v>1561</v>
      </c>
    </row>
    <row r="94" spans="1:24" ht="47.25">
      <c r="A94" s="52" t="s">
        <v>1792</v>
      </c>
      <c r="B94" s="1" t="s">
        <v>1791</v>
      </c>
      <c r="C94" s="18">
        <v>167.2</v>
      </c>
      <c r="D94" s="1" t="s">
        <v>1429</v>
      </c>
      <c r="E94" s="1" t="s">
        <v>1534</v>
      </c>
      <c r="F94" s="1">
        <v>10</v>
      </c>
      <c r="G94" s="24">
        <v>1.1</v>
      </c>
      <c r="H94" s="1">
        <v>25</v>
      </c>
      <c r="I94" s="24">
        <v>1.7</v>
      </c>
      <c r="J94" s="24">
        <v>50</v>
      </c>
      <c r="K94" s="24">
        <v>2.2</v>
      </c>
      <c r="L94" s="25"/>
      <c r="M94" s="24"/>
      <c r="N94" s="25"/>
      <c r="O94" s="24"/>
      <c r="V94" s="24" t="s">
        <v>1021</v>
      </c>
      <c r="W94" s="8" t="s">
        <v>1884</v>
      </c>
      <c r="X94" s="8" t="s">
        <v>1561</v>
      </c>
    </row>
    <row r="95" spans="1:24" ht="31.5">
      <c r="A95" s="52" t="s">
        <v>1793</v>
      </c>
      <c r="B95" s="1" t="s">
        <v>1563</v>
      </c>
      <c r="C95" s="18">
        <v>178.2</v>
      </c>
      <c r="D95" s="1" t="s">
        <v>1429</v>
      </c>
      <c r="E95" s="1" t="s">
        <v>1522</v>
      </c>
      <c r="F95" s="1">
        <v>10</v>
      </c>
      <c r="G95" s="24">
        <v>0.8</v>
      </c>
      <c r="H95" s="1">
        <v>25</v>
      </c>
      <c r="I95" s="24">
        <v>4.2</v>
      </c>
      <c r="J95" s="24">
        <v>50</v>
      </c>
      <c r="K95" s="24">
        <v>2.7</v>
      </c>
      <c r="L95" s="25"/>
      <c r="M95" s="24"/>
      <c r="N95" s="25"/>
      <c r="O95" s="24"/>
      <c r="V95" s="24" t="s">
        <v>876</v>
      </c>
      <c r="W95" s="8" t="s">
        <v>1883</v>
      </c>
      <c r="X95" s="8" t="s">
        <v>1561</v>
      </c>
    </row>
    <row r="96" spans="1:24" ht="63">
      <c r="A96" s="51" t="s">
        <v>869</v>
      </c>
      <c r="B96" s="23" t="s">
        <v>483</v>
      </c>
      <c r="C96" s="18">
        <v>151.187</v>
      </c>
      <c r="D96" s="8" t="s">
        <v>1143</v>
      </c>
      <c r="E96" s="8" t="s">
        <v>704</v>
      </c>
      <c r="F96" s="8">
        <v>10</v>
      </c>
      <c r="G96" s="8">
        <v>3.8</v>
      </c>
      <c r="H96" s="8">
        <v>30</v>
      </c>
      <c r="I96" s="8">
        <v>4.4</v>
      </c>
      <c r="J96" s="8">
        <v>50</v>
      </c>
      <c r="K96" s="8">
        <v>4.9</v>
      </c>
      <c r="L96" s="8"/>
      <c r="M96" s="8"/>
      <c r="N96" s="8"/>
      <c r="O96" s="8"/>
      <c r="P96" s="8"/>
      <c r="Q96" s="8"/>
      <c r="R96" s="8"/>
      <c r="S96" s="8"/>
      <c r="T96" s="8"/>
      <c r="U96" s="8"/>
      <c r="V96" s="1">
        <v>2.3</v>
      </c>
      <c r="W96" s="8" t="s">
        <v>1883</v>
      </c>
      <c r="X96" s="8" t="s">
        <v>1163</v>
      </c>
    </row>
    <row r="97" spans="1:24" ht="63">
      <c r="A97" s="51" t="s">
        <v>869</v>
      </c>
      <c r="B97" s="23" t="s">
        <v>483</v>
      </c>
      <c r="C97" s="18">
        <v>151.187</v>
      </c>
      <c r="D97" s="8" t="s">
        <v>1143</v>
      </c>
      <c r="E97" s="8" t="s">
        <v>704</v>
      </c>
      <c r="F97" s="1">
        <v>3</v>
      </c>
      <c r="G97" s="1">
        <v>1.56</v>
      </c>
      <c r="H97" s="1">
        <v>10</v>
      </c>
      <c r="I97" s="1">
        <v>1.22</v>
      </c>
      <c r="J97" s="1">
        <v>30</v>
      </c>
      <c r="K97" s="1">
        <v>2.79</v>
      </c>
      <c r="L97" s="1">
        <v>50</v>
      </c>
      <c r="M97" s="1">
        <v>4.53</v>
      </c>
      <c r="V97" s="24">
        <v>32.41379310344828</v>
      </c>
      <c r="W97" s="8" t="s">
        <v>1883</v>
      </c>
      <c r="X97" s="1" t="s">
        <v>744</v>
      </c>
    </row>
    <row r="98" spans="1:24" ht="120.75" customHeight="1">
      <c r="A98" s="51" t="s">
        <v>869</v>
      </c>
      <c r="B98" s="23" t="s">
        <v>483</v>
      </c>
      <c r="C98" s="18">
        <v>151.187</v>
      </c>
      <c r="D98" s="8" t="s">
        <v>1143</v>
      </c>
      <c r="E98" s="8" t="s">
        <v>704</v>
      </c>
      <c r="F98" s="1">
        <v>3</v>
      </c>
      <c r="G98" s="1">
        <v>2.72</v>
      </c>
      <c r="H98" s="1">
        <v>10</v>
      </c>
      <c r="I98" s="1">
        <v>3.84</v>
      </c>
      <c r="J98" s="1">
        <v>30</v>
      </c>
      <c r="K98" s="1">
        <v>4.45</v>
      </c>
      <c r="L98" s="1">
        <v>50</v>
      </c>
      <c r="M98" s="1">
        <v>4.97</v>
      </c>
      <c r="V98" s="24">
        <v>4.749999999999999</v>
      </c>
      <c r="W98" s="8" t="s">
        <v>1883</v>
      </c>
      <c r="X98" s="1" t="s">
        <v>744</v>
      </c>
    </row>
    <row r="99" spans="1:24" ht="47.25">
      <c r="A99" s="34" t="s">
        <v>1132</v>
      </c>
      <c r="B99" s="23" t="s">
        <v>78</v>
      </c>
      <c r="C99" s="18">
        <v>229.08</v>
      </c>
      <c r="D99" s="1" t="s">
        <v>636</v>
      </c>
      <c r="E99" s="1" t="s">
        <v>1216</v>
      </c>
      <c r="F99" s="24">
        <v>0.5</v>
      </c>
      <c r="G99" s="18">
        <v>26.83</v>
      </c>
      <c r="H99" s="8">
        <v>5</v>
      </c>
      <c r="I99" s="1">
        <v>18.47</v>
      </c>
      <c r="J99" s="1">
        <v>50</v>
      </c>
      <c r="K99" s="1" t="s">
        <v>983</v>
      </c>
      <c r="V99" s="24" t="s">
        <v>876</v>
      </c>
      <c r="W99" s="8" t="s">
        <v>1883</v>
      </c>
      <c r="X99" s="1" t="s">
        <v>1874</v>
      </c>
    </row>
    <row r="100" spans="1:24" ht="124.5" customHeight="1">
      <c r="A100" s="51" t="s">
        <v>1138</v>
      </c>
      <c r="B100" s="23" t="s">
        <v>1139</v>
      </c>
      <c r="C100" s="18">
        <v>165.189</v>
      </c>
      <c r="D100" s="8" t="s">
        <v>837</v>
      </c>
      <c r="E100" s="8" t="s">
        <v>504</v>
      </c>
      <c r="F100" s="8">
        <v>10</v>
      </c>
      <c r="G100" s="8">
        <v>1.9</v>
      </c>
      <c r="H100" s="8">
        <v>25</v>
      </c>
      <c r="I100" s="8">
        <v>1.5</v>
      </c>
      <c r="J100" s="8">
        <v>50</v>
      </c>
      <c r="K100" s="8">
        <v>1.2</v>
      </c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1" t="s">
        <v>1021</v>
      </c>
      <c r="W100" s="8" t="s">
        <v>1884</v>
      </c>
      <c r="X100" s="8" t="s">
        <v>988</v>
      </c>
    </row>
    <row r="101" spans="1:24" ht="31.5">
      <c r="A101" s="52" t="s">
        <v>1423</v>
      </c>
      <c r="B101" s="23" t="s">
        <v>1139</v>
      </c>
      <c r="C101" s="18">
        <v>165.189</v>
      </c>
      <c r="D101" s="8" t="s">
        <v>837</v>
      </c>
      <c r="E101" s="1" t="s">
        <v>504</v>
      </c>
      <c r="F101" s="1">
        <v>5</v>
      </c>
      <c r="G101" s="24">
        <v>1.3</v>
      </c>
      <c r="H101" s="1">
        <v>10</v>
      </c>
      <c r="I101" s="24">
        <v>1</v>
      </c>
      <c r="J101" s="25">
        <v>20</v>
      </c>
      <c r="K101" s="24">
        <v>1.3</v>
      </c>
      <c r="L101" s="25"/>
      <c r="M101" s="24"/>
      <c r="N101" s="25"/>
      <c r="O101" s="24"/>
      <c r="V101" s="1" t="s">
        <v>1021</v>
      </c>
      <c r="W101" s="8" t="s">
        <v>1884</v>
      </c>
      <c r="X101" s="8" t="s">
        <v>573</v>
      </c>
    </row>
    <row r="102" spans="1:24" ht="31.5">
      <c r="A102" s="52" t="s">
        <v>900</v>
      </c>
      <c r="B102" s="23" t="s">
        <v>1139</v>
      </c>
      <c r="C102" s="18">
        <v>165.189</v>
      </c>
      <c r="D102" s="8" t="s">
        <v>837</v>
      </c>
      <c r="E102" s="1" t="s">
        <v>1216</v>
      </c>
      <c r="F102" s="24">
        <v>5</v>
      </c>
      <c r="G102" s="1">
        <v>4.5</v>
      </c>
      <c r="H102" s="24">
        <v>10</v>
      </c>
      <c r="I102" s="24">
        <v>7.2</v>
      </c>
      <c r="J102" s="24">
        <v>20</v>
      </c>
      <c r="K102" s="24">
        <v>7.6</v>
      </c>
      <c r="N102" s="25"/>
      <c r="O102" s="24"/>
      <c r="V102" s="24">
        <v>3.4019750004359417</v>
      </c>
      <c r="W102" s="8" t="s">
        <v>1883</v>
      </c>
      <c r="X102" s="1" t="s">
        <v>1668</v>
      </c>
    </row>
    <row r="103" spans="1:24" ht="87" customHeight="1">
      <c r="A103" s="51" t="s">
        <v>1138</v>
      </c>
      <c r="B103" s="23" t="s">
        <v>1139</v>
      </c>
      <c r="C103" s="18">
        <v>165.189</v>
      </c>
      <c r="D103" s="8" t="s">
        <v>837</v>
      </c>
      <c r="E103" s="8" t="s">
        <v>1216</v>
      </c>
      <c r="F103" s="8">
        <v>2.5</v>
      </c>
      <c r="G103" s="8">
        <v>2.1</v>
      </c>
      <c r="H103" s="8">
        <v>5</v>
      </c>
      <c r="I103" s="8">
        <v>1.8</v>
      </c>
      <c r="J103" s="8">
        <v>10</v>
      </c>
      <c r="K103" s="8">
        <v>2.7</v>
      </c>
      <c r="L103" s="8">
        <v>25</v>
      </c>
      <c r="M103" s="8">
        <v>1.8</v>
      </c>
      <c r="N103" s="8">
        <v>50</v>
      </c>
      <c r="O103" s="8">
        <v>1.2</v>
      </c>
      <c r="P103" s="8"/>
      <c r="Q103" s="8"/>
      <c r="R103" s="8"/>
      <c r="S103" s="8"/>
      <c r="T103" s="8"/>
      <c r="U103" s="8"/>
      <c r="V103" s="1" t="s">
        <v>1021</v>
      </c>
      <c r="W103" s="8" t="s">
        <v>1884</v>
      </c>
      <c r="X103" s="8" t="s">
        <v>1163</v>
      </c>
    </row>
    <row r="104" spans="1:24" ht="31.5">
      <c r="A104" s="51" t="s">
        <v>1138</v>
      </c>
      <c r="B104" s="23" t="s">
        <v>1139</v>
      </c>
      <c r="C104" s="18">
        <v>165.189</v>
      </c>
      <c r="D104" s="8" t="s">
        <v>837</v>
      </c>
      <c r="E104" s="8" t="s">
        <v>1216</v>
      </c>
      <c r="F104" s="8">
        <v>10</v>
      </c>
      <c r="G104" s="8">
        <v>1.7</v>
      </c>
      <c r="H104" s="8">
        <v>25</v>
      </c>
      <c r="I104" s="8">
        <v>2</v>
      </c>
      <c r="J104" s="8">
        <v>50</v>
      </c>
      <c r="K104" s="8">
        <v>0.9</v>
      </c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1" t="s">
        <v>1021</v>
      </c>
      <c r="W104" s="8" t="s">
        <v>1884</v>
      </c>
      <c r="X104" s="8" t="s">
        <v>988</v>
      </c>
    </row>
    <row r="105" spans="1:24" ht="31.5">
      <c r="A105" s="51" t="s">
        <v>1138</v>
      </c>
      <c r="B105" s="23" t="s">
        <v>1139</v>
      </c>
      <c r="C105" s="18">
        <v>165.189</v>
      </c>
      <c r="D105" s="8" t="s">
        <v>837</v>
      </c>
      <c r="E105" s="8" t="s">
        <v>1216</v>
      </c>
      <c r="F105" s="8">
        <v>1</v>
      </c>
      <c r="G105" s="8">
        <v>1.3</v>
      </c>
      <c r="H105" s="8">
        <v>5</v>
      </c>
      <c r="I105" s="8">
        <v>1.8</v>
      </c>
      <c r="J105" s="8">
        <v>25</v>
      </c>
      <c r="K105" s="8">
        <v>2.9</v>
      </c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1" t="s">
        <v>1021</v>
      </c>
      <c r="W105" s="8" t="s">
        <v>1884</v>
      </c>
      <c r="X105" s="1" t="s">
        <v>947</v>
      </c>
    </row>
    <row r="106" spans="1:24" ht="31.5">
      <c r="A106" s="34" t="s">
        <v>1138</v>
      </c>
      <c r="B106" s="23" t="s">
        <v>1139</v>
      </c>
      <c r="C106" s="18">
        <v>165.189</v>
      </c>
      <c r="D106" s="8" t="s">
        <v>837</v>
      </c>
      <c r="E106" s="1" t="s">
        <v>1216</v>
      </c>
      <c r="F106" s="1">
        <v>10</v>
      </c>
      <c r="G106" s="24">
        <v>1.7</v>
      </c>
      <c r="H106" s="1">
        <v>25</v>
      </c>
      <c r="I106" s="24">
        <v>2</v>
      </c>
      <c r="J106" s="1">
        <v>50</v>
      </c>
      <c r="K106" s="24">
        <v>0.9</v>
      </c>
      <c r="L106" s="25"/>
      <c r="M106" s="24"/>
      <c r="N106" s="25"/>
      <c r="O106" s="24"/>
      <c r="V106" s="18" t="s">
        <v>1021</v>
      </c>
      <c r="W106" s="8" t="s">
        <v>1884</v>
      </c>
      <c r="X106" s="8" t="s">
        <v>1026</v>
      </c>
    </row>
    <row r="107" spans="1:24" ht="42.75" customHeight="1">
      <c r="A107" s="52" t="s">
        <v>1423</v>
      </c>
      <c r="B107" s="23" t="s">
        <v>1139</v>
      </c>
      <c r="C107" s="18">
        <v>165.189</v>
      </c>
      <c r="D107" s="8" t="s">
        <v>837</v>
      </c>
      <c r="E107" s="1" t="s">
        <v>1216</v>
      </c>
      <c r="F107" s="1">
        <v>10</v>
      </c>
      <c r="G107" s="24">
        <v>1.2</v>
      </c>
      <c r="H107" s="1">
        <v>25</v>
      </c>
      <c r="I107" s="24">
        <v>1.3</v>
      </c>
      <c r="J107" s="24">
        <v>50</v>
      </c>
      <c r="K107" s="24">
        <v>1.4</v>
      </c>
      <c r="V107" s="1" t="s">
        <v>1021</v>
      </c>
      <c r="W107" s="8" t="s">
        <v>1884</v>
      </c>
      <c r="X107" s="8" t="s">
        <v>1185</v>
      </c>
    </row>
    <row r="108" spans="1:24" ht="45.75" customHeight="1">
      <c r="A108" s="52" t="s">
        <v>1423</v>
      </c>
      <c r="B108" s="23" t="s">
        <v>1139</v>
      </c>
      <c r="C108" s="18">
        <v>165.189</v>
      </c>
      <c r="D108" s="8" t="s">
        <v>837</v>
      </c>
      <c r="E108" s="1" t="s">
        <v>1216</v>
      </c>
      <c r="F108" s="1">
        <v>10</v>
      </c>
      <c r="G108" s="24">
        <v>2.3</v>
      </c>
      <c r="H108" s="1">
        <v>25</v>
      </c>
      <c r="I108" s="24">
        <v>1.3</v>
      </c>
      <c r="J108" s="24">
        <v>50</v>
      </c>
      <c r="K108" s="24">
        <v>1.3</v>
      </c>
      <c r="V108" s="1" t="s">
        <v>1021</v>
      </c>
      <c r="W108" s="8" t="s">
        <v>1884</v>
      </c>
      <c r="X108" s="8" t="s">
        <v>1185</v>
      </c>
    </row>
    <row r="109" spans="1:24" ht="52.5" customHeight="1">
      <c r="A109" s="52" t="s">
        <v>450</v>
      </c>
      <c r="B109" s="23" t="s">
        <v>1139</v>
      </c>
      <c r="C109" s="18">
        <v>165.189</v>
      </c>
      <c r="D109" s="8" t="s">
        <v>837</v>
      </c>
      <c r="E109" s="1" t="s">
        <v>1216</v>
      </c>
      <c r="F109" s="1">
        <v>10</v>
      </c>
      <c r="G109" s="24">
        <v>1.8</v>
      </c>
      <c r="H109" s="1">
        <v>25</v>
      </c>
      <c r="I109" s="24">
        <v>1.6</v>
      </c>
      <c r="J109" s="24">
        <v>50</v>
      </c>
      <c r="K109" s="24">
        <v>0.8</v>
      </c>
      <c r="V109" s="1" t="s">
        <v>1021</v>
      </c>
      <c r="W109" s="8" t="s">
        <v>1884</v>
      </c>
      <c r="X109" s="8" t="s">
        <v>1185</v>
      </c>
    </row>
    <row r="110" spans="1:24" ht="46.5" customHeight="1">
      <c r="A110" s="52" t="s">
        <v>290</v>
      </c>
      <c r="B110" s="23" t="s">
        <v>1139</v>
      </c>
      <c r="C110" s="18">
        <v>165.189</v>
      </c>
      <c r="D110" s="8" t="s">
        <v>837</v>
      </c>
      <c r="E110" s="1" t="s">
        <v>1216</v>
      </c>
      <c r="F110" s="1">
        <v>10</v>
      </c>
      <c r="G110" s="24">
        <v>1.5</v>
      </c>
      <c r="H110" s="1">
        <v>25</v>
      </c>
      <c r="I110" s="24">
        <v>1.3</v>
      </c>
      <c r="J110" s="24">
        <v>50</v>
      </c>
      <c r="K110" s="24">
        <v>0.9</v>
      </c>
      <c r="V110" s="1" t="s">
        <v>1021</v>
      </c>
      <c r="W110" s="8" t="s">
        <v>1884</v>
      </c>
      <c r="X110" s="8" t="s">
        <v>1185</v>
      </c>
    </row>
    <row r="111" spans="1:24" ht="31.5">
      <c r="A111" s="34" t="s">
        <v>1138</v>
      </c>
      <c r="B111" s="23" t="s">
        <v>1139</v>
      </c>
      <c r="C111" s="18">
        <v>165.189</v>
      </c>
      <c r="D111" s="8" t="s">
        <v>837</v>
      </c>
      <c r="E111" s="1" t="s">
        <v>1216</v>
      </c>
      <c r="F111" s="1">
        <v>10</v>
      </c>
      <c r="G111" s="1">
        <v>0.95</v>
      </c>
      <c r="H111" s="1">
        <v>25</v>
      </c>
      <c r="I111" s="1">
        <v>1.05</v>
      </c>
      <c r="V111" s="1" t="s">
        <v>1021</v>
      </c>
      <c r="W111" s="8" t="s">
        <v>1884</v>
      </c>
      <c r="X111" s="1" t="s">
        <v>1347</v>
      </c>
    </row>
    <row r="112" spans="1:24" ht="132.75" customHeight="1">
      <c r="A112" s="51" t="s">
        <v>1138</v>
      </c>
      <c r="B112" s="23" t="s">
        <v>1139</v>
      </c>
      <c r="C112" s="18">
        <v>165.189</v>
      </c>
      <c r="D112" s="8" t="s">
        <v>837</v>
      </c>
      <c r="E112" s="8" t="s">
        <v>704</v>
      </c>
      <c r="F112" s="8">
        <v>1</v>
      </c>
      <c r="G112" s="8">
        <v>1.9</v>
      </c>
      <c r="H112" s="8">
        <v>5</v>
      </c>
      <c r="I112" s="8">
        <v>7.4</v>
      </c>
      <c r="J112" s="8">
        <v>25</v>
      </c>
      <c r="K112" s="8">
        <v>3</v>
      </c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24">
        <v>1.8</v>
      </c>
      <c r="W112" s="8" t="s">
        <v>1883</v>
      </c>
      <c r="X112" s="8" t="s">
        <v>988</v>
      </c>
    </row>
    <row r="113" spans="1:24" ht="31.5">
      <c r="A113" s="51" t="s">
        <v>1138</v>
      </c>
      <c r="B113" s="23" t="s">
        <v>1139</v>
      </c>
      <c r="C113" s="18">
        <v>165.189</v>
      </c>
      <c r="D113" s="8" t="s">
        <v>837</v>
      </c>
      <c r="E113" s="8" t="s">
        <v>704</v>
      </c>
      <c r="F113" s="8">
        <v>1</v>
      </c>
      <c r="G113" s="8">
        <v>1.7</v>
      </c>
      <c r="H113" s="8">
        <v>5</v>
      </c>
      <c r="I113" s="8">
        <v>3.1</v>
      </c>
      <c r="J113" s="8">
        <v>12.5</v>
      </c>
      <c r="K113" s="8">
        <v>2.4</v>
      </c>
      <c r="L113" s="8">
        <v>25</v>
      </c>
      <c r="M113" s="8">
        <v>1.4</v>
      </c>
      <c r="N113" s="8"/>
      <c r="O113" s="8"/>
      <c r="P113" s="8"/>
      <c r="Q113" s="8"/>
      <c r="R113" s="8"/>
      <c r="S113" s="8"/>
      <c r="T113" s="8"/>
      <c r="U113" s="8"/>
      <c r="V113" s="24">
        <v>4.7142857142857135</v>
      </c>
      <c r="W113" s="8" t="s">
        <v>1883</v>
      </c>
      <c r="X113" s="8" t="s">
        <v>988</v>
      </c>
    </row>
    <row r="114" spans="1:24" ht="31.5">
      <c r="A114" s="51" t="s">
        <v>1138</v>
      </c>
      <c r="B114" s="23" t="s">
        <v>1139</v>
      </c>
      <c r="C114" s="18">
        <v>165.189</v>
      </c>
      <c r="D114" s="8" t="s">
        <v>837</v>
      </c>
      <c r="E114" s="8" t="s">
        <v>704</v>
      </c>
      <c r="F114" s="8">
        <v>1</v>
      </c>
      <c r="G114" s="8">
        <v>1.4</v>
      </c>
      <c r="H114" s="8">
        <v>5</v>
      </c>
      <c r="I114" s="8">
        <v>1.4</v>
      </c>
      <c r="J114" s="8">
        <v>12.5</v>
      </c>
      <c r="K114" s="8">
        <v>2.2</v>
      </c>
      <c r="L114" s="8">
        <v>25</v>
      </c>
      <c r="M114" s="8">
        <v>1.5</v>
      </c>
      <c r="N114" s="8"/>
      <c r="O114" s="8"/>
      <c r="P114" s="8"/>
      <c r="Q114" s="8"/>
      <c r="R114" s="8"/>
      <c r="S114" s="8"/>
      <c r="T114" s="8"/>
      <c r="U114" s="8"/>
      <c r="V114" s="1" t="s">
        <v>1021</v>
      </c>
      <c r="W114" s="8" t="s">
        <v>1884</v>
      </c>
      <c r="X114" s="8" t="s">
        <v>988</v>
      </c>
    </row>
    <row r="115" spans="1:24" ht="31.5">
      <c r="A115" s="51" t="s">
        <v>1138</v>
      </c>
      <c r="B115" s="23" t="s">
        <v>1139</v>
      </c>
      <c r="C115" s="18">
        <v>165.189</v>
      </c>
      <c r="D115" s="8" t="s">
        <v>837</v>
      </c>
      <c r="E115" s="8" t="s">
        <v>704</v>
      </c>
      <c r="F115" s="8">
        <v>1</v>
      </c>
      <c r="G115" s="8">
        <v>1.6</v>
      </c>
      <c r="H115" s="8">
        <v>5</v>
      </c>
      <c r="I115" s="8">
        <v>1.5</v>
      </c>
      <c r="J115" s="8">
        <v>12.5</v>
      </c>
      <c r="K115" s="8">
        <v>2.4</v>
      </c>
      <c r="L115" s="8">
        <v>25</v>
      </c>
      <c r="M115" s="8">
        <v>1</v>
      </c>
      <c r="N115" s="8"/>
      <c r="O115" s="8"/>
      <c r="P115" s="8"/>
      <c r="Q115" s="8"/>
      <c r="R115" s="8"/>
      <c r="S115" s="8"/>
      <c r="T115" s="8"/>
      <c r="U115" s="8"/>
      <c r="V115" s="1" t="s">
        <v>1021</v>
      </c>
      <c r="W115" s="8" t="s">
        <v>1884</v>
      </c>
      <c r="X115" s="8" t="s">
        <v>988</v>
      </c>
    </row>
    <row r="116" spans="1:24" ht="31.5">
      <c r="A116" s="51" t="s">
        <v>1138</v>
      </c>
      <c r="B116" s="23" t="s">
        <v>1139</v>
      </c>
      <c r="C116" s="18">
        <v>165.189</v>
      </c>
      <c r="D116" s="8" t="s">
        <v>837</v>
      </c>
      <c r="E116" s="8" t="s">
        <v>704</v>
      </c>
      <c r="F116" s="8">
        <v>5</v>
      </c>
      <c r="G116" s="8">
        <v>3.2</v>
      </c>
      <c r="H116" s="8">
        <v>10</v>
      </c>
      <c r="I116" s="8">
        <v>2.4</v>
      </c>
      <c r="J116" s="8">
        <v>12.5</v>
      </c>
      <c r="K116" s="8">
        <v>3.6</v>
      </c>
      <c r="L116" s="8">
        <v>15</v>
      </c>
      <c r="M116" s="8">
        <v>1.8</v>
      </c>
      <c r="N116" s="8">
        <v>25</v>
      </c>
      <c r="O116" s="8">
        <v>2.4</v>
      </c>
      <c r="P116" s="8"/>
      <c r="Q116" s="8"/>
      <c r="R116" s="8"/>
      <c r="S116" s="8"/>
      <c r="T116" s="8"/>
      <c r="U116" s="8"/>
      <c r="V116" s="1" t="s">
        <v>876</v>
      </c>
      <c r="W116" s="8" t="s">
        <v>1883</v>
      </c>
      <c r="X116" s="8" t="s">
        <v>988</v>
      </c>
    </row>
    <row r="117" spans="1:24" ht="31.5">
      <c r="A117" s="51" t="s">
        <v>1138</v>
      </c>
      <c r="B117" s="23" t="s">
        <v>1139</v>
      </c>
      <c r="C117" s="18">
        <v>165.189</v>
      </c>
      <c r="D117" s="8" t="s">
        <v>837</v>
      </c>
      <c r="E117" s="8" t="s">
        <v>704</v>
      </c>
      <c r="F117" s="8">
        <v>10</v>
      </c>
      <c r="G117" s="8">
        <v>3.2</v>
      </c>
      <c r="H117" s="8">
        <v>25</v>
      </c>
      <c r="I117" s="8">
        <v>2.5</v>
      </c>
      <c r="J117" s="8">
        <v>50</v>
      </c>
      <c r="K117" s="8">
        <v>2.2</v>
      </c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1" t="s">
        <v>876</v>
      </c>
      <c r="W117" s="8" t="s">
        <v>1883</v>
      </c>
      <c r="X117" s="8" t="s">
        <v>988</v>
      </c>
    </row>
    <row r="118" spans="1:24" ht="78" customHeight="1">
      <c r="A118" s="51" t="s">
        <v>1138</v>
      </c>
      <c r="B118" s="23" t="s">
        <v>1139</v>
      </c>
      <c r="C118" s="18">
        <v>165.189</v>
      </c>
      <c r="D118" s="8" t="s">
        <v>837</v>
      </c>
      <c r="E118" s="8" t="s">
        <v>704</v>
      </c>
      <c r="F118" s="8">
        <v>10</v>
      </c>
      <c r="G118" s="8">
        <v>1.3</v>
      </c>
      <c r="H118" s="8">
        <v>25</v>
      </c>
      <c r="I118" s="8">
        <v>1.6</v>
      </c>
      <c r="J118" s="8">
        <v>50</v>
      </c>
      <c r="K118" s="8">
        <v>1.2</v>
      </c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" t="s">
        <v>1021</v>
      </c>
      <c r="W118" s="8" t="s">
        <v>1884</v>
      </c>
      <c r="X118" s="8" t="s">
        <v>988</v>
      </c>
    </row>
    <row r="119" spans="1:24" ht="42" customHeight="1">
      <c r="A119" s="51" t="s">
        <v>1138</v>
      </c>
      <c r="B119" s="23" t="s">
        <v>1139</v>
      </c>
      <c r="C119" s="18">
        <v>165.189</v>
      </c>
      <c r="D119" s="8" t="s">
        <v>837</v>
      </c>
      <c r="E119" s="8" t="s">
        <v>704</v>
      </c>
      <c r="F119" s="8">
        <v>2.5</v>
      </c>
      <c r="G119" s="8">
        <v>1.4</v>
      </c>
      <c r="H119" s="8">
        <v>5</v>
      </c>
      <c r="I119" s="8">
        <v>2.3</v>
      </c>
      <c r="J119" s="8">
        <v>10</v>
      </c>
      <c r="K119" s="8">
        <v>2.1</v>
      </c>
      <c r="L119" s="8">
        <v>25</v>
      </c>
      <c r="M119" s="8">
        <v>1.4</v>
      </c>
      <c r="N119" s="8"/>
      <c r="O119" s="8"/>
      <c r="P119" s="8"/>
      <c r="Q119" s="8"/>
      <c r="R119" s="8"/>
      <c r="S119" s="8"/>
      <c r="T119" s="8"/>
      <c r="U119" s="8"/>
      <c r="V119" s="1" t="s">
        <v>1021</v>
      </c>
      <c r="W119" s="8" t="s">
        <v>1884</v>
      </c>
      <c r="X119" s="8" t="s">
        <v>1506</v>
      </c>
    </row>
    <row r="120" spans="1:24" ht="31.5">
      <c r="A120" s="51" t="s">
        <v>1138</v>
      </c>
      <c r="B120" s="23" t="s">
        <v>1139</v>
      </c>
      <c r="C120" s="18">
        <v>165.189</v>
      </c>
      <c r="D120" s="8" t="s">
        <v>837</v>
      </c>
      <c r="E120" s="8" t="s">
        <v>704</v>
      </c>
      <c r="F120" s="8">
        <v>2.5</v>
      </c>
      <c r="G120" s="8">
        <v>1.7</v>
      </c>
      <c r="H120" s="8">
        <v>5</v>
      </c>
      <c r="I120" s="8">
        <v>1.8</v>
      </c>
      <c r="J120" s="8">
        <v>10</v>
      </c>
      <c r="K120" s="8">
        <v>2.1</v>
      </c>
      <c r="L120" s="8">
        <v>25</v>
      </c>
      <c r="M120" s="8">
        <v>2.4</v>
      </c>
      <c r="N120" s="8"/>
      <c r="O120" s="8"/>
      <c r="P120" s="8"/>
      <c r="Q120" s="8"/>
      <c r="R120" s="8"/>
      <c r="S120" s="8"/>
      <c r="T120" s="8"/>
      <c r="U120" s="8"/>
      <c r="V120" s="1" t="s">
        <v>1021</v>
      </c>
      <c r="W120" s="8" t="s">
        <v>1884</v>
      </c>
      <c r="X120" s="8" t="s">
        <v>988</v>
      </c>
    </row>
    <row r="121" spans="1:24" ht="157.5">
      <c r="A121" s="34" t="s">
        <v>1690</v>
      </c>
      <c r="B121" s="1" t="s">
        <v>79</v>
      </c>
      <c r="C121" s="18">
        <v>661.76</v>
      </c>
      <c r="D121" s="1" t="s">
        <v>636</v>
      </c>
      <c r="E121" s="1" t="s">
        <v>704</v>
      </c>
      <c r="F121" s="1">
        <v>10</v>
      </c>
      <c r="G121" s="1">
        <v>2.1</v>
      </c>
      <c r="H121" s="1">
        <v>25</v>
      </c>
      <c r="I121" s="1">
        <v>2.2</v>
      </c>
      <c r="J121" s="1">
        <v>50</v>
      </c>
      <c r="K121" s="1">
        <v>3.8</v>
      </c>
      <c r="V121" s="24">
        <v>37.5</v>
      </c>
      <c r="W121" s="8" t="s">
        <v>1883</v>
      </c>
      <c r="X121" s="1" t="s">
        <v>1874</v>
      </c>
    </row>
    <row r="122" spans="1:24" ht="110.25">
      <c r="A122" s="34" t="s">
        <v>1691</v>
      </c>
      <c r="B122" s="1" t="s">
        <v>316</v>
      </c>
      <c r="C122" s="18">
        <v>442.52</v>
      </c>
      <c r="D122" s="1" t="s">
        <v>636</v>
      </c>
      <c r="E122" s="1" t="s">
        <v>452</v>
      </c>
      <c r="F122" s="1">
        <v>5</v>
      </c>
      <c r="G122" s="1">
        <v>1.06</v>
      </c>
      <c r="H122" s="1">
        <v>10</v>
      </c>
      <c r="I122" s="1">
        <v>1</v>
      </c>
      <c r="J122" s="1">
        <v>25</v>
      </c>
      <c r="K122" s="1">
        <v>1.19</v>
      </c>
      <c r="V122" s="1" t="s">
        <v>1021</v>
      </c>
      <c r="W122" s="8" t="s">
        <v>1884</v>
      </c>
      <c r="X122" s="1" t="s">
        <v>1874</v>
      </c>
    </row>
    <row r="123" spans="1:24" ht="126">
      <c r="A123" s="34" t="s">
        <v>1692</v>
      </c>
      <c r="B123" s="1" t="s">
        <v>306</v>
      </c>
      <c r="C123" s="18">
        <v>546.63</v>
      </c>
      <c r="D123" s="1" t="s">
        <v>636</v>
      </c>
      <c r="E123" s="1" t="s">
        <v>704</v>
      </c>
      <c r="F123" s="1">
        <v>5</v>
      </c>
      <c r="G123" s="1">
        <v>1.18</v>
      </c>
      <c r="H123" s="1">
        <v>10</v>
      </c>
      <c r="I123" s="1">
        <v>1.76</v>
      </c>
      <c r="J123" s="1">
        <v>25</v>
      </c>
      <c r="K123" s="1">
        <v>1.67</v>
      </c>
      <c r="V123" s="1" t="s">
        <v>1021</v>
      </c>
      <c r="W123" s="8" t="s">
        <v>1884</v>
      </c>
      <c r="X123" s="1" t="s">
        <v>1874</v>
      </c>
    </row>
    <row r="124" spans="1:24" ht="47.25">
      <c r="A124" s="52" t="s">
        <v>995</v>
      </c>
      <c r="B124" s="8" t="s">
        <v>227</v>
      </c>
      <c r="C124" s="18">
        <v>220.63</v>
      </c>
      <c r="D124" s="1" t="s">
        <v>636</v>
      </c>
      <c r="E124" s="8" t="s">
        <v>1216</v>
      </c>
      <c r="F124" s="1">
        <v>10</v>
      </c>
      <c r="G124" s="8">
        <v>13.54</v>
      </c>
      <c r="H124" s="1">
        <v>25</v>
      </c>
      <c r="I124" s="8">
        <v>16.56</v>
      </c>
      <c r="J124" s="1">
        <v>50</v>
      </c>
      <c r="K124" s="8">
        <v>16.76</v>
      </c>
      <c r="V124" s="24">
        <v>0.4084726812218893</v>
      </c>
      <c r="W124" s="8" t="s">
        <v>1883</v>
      </c>
      <c r="X124" s="1" t="s">
        <v>1874</v>
      </c>
    </row>
    <row r="125" spans="1:24" ht="45.75" customHeight="1">
      <c r="A125" s="34" t="s">
        <v>1465</v>
      </c>
      <c r="B125" s="1" t="s">
        <v>139</v>
      </c>
      <c r="C125" s="18">
        <v>740.86</v>
      </c>
      <c r="D125" s="1" t="s">
        <v>636</v>
      </c>
      <c r="E125" s="1" t="s">
        <v>704</v>
      </c>
      <c r="F125" s="1">
        <v>0.5</v>
      </c>
      <c r="G125" s="18">
        <v>0.78</v>
      </c>
      <c r="H125" s="1">
        <v>5</v>
      </c>
      <c r="I125" s="18">
        <v>1.14</v>
      </c>
      <c r="J125" s="1">
        <v>10</v>
      </c>
      <c r="K125" s="18">
        <v>1.39</v>
      </c>
      <c r="V125" s="1" t="s">
        <v>1021</v>
      </c>
      <c r="W125" s="8" t="s">
        <v>1884</v>
      </c>
      <c r="X125" s="1" t="s">
        <v>1874</v>
      </c>
    </row>
    <row r="126" spans="1:24" ht="58.5" customHeight="1">
      <c r="A126" s="52" t="s">
        <v>832</v>
      </c>
      <c r="B126" s="1" t="s">
        <v>1380</v>
      </c>
      <c r="C126" s="18">
        <v>212.2</v>
      </c>
      <c r="D126" s="1" t="s">
        <v>837</v>
      </c>
      <c r="E126" s="1" t="s">
        <v>504</v>
      </c>
      <c r="F126" s="1">
        <v>5</v>
      </c>
      <c r="G126" s="24">
        <v>0.8</v>
      </c>
      <c r="H126" s="1">
        <v>10</v>
      </c>
      <c r="I126" s="24">
        <v>0.9</v>
      </c>
      <c r="J126" s="25">
        <v>20</v>
      </c>
      <c r="K126" s="24">
        <v>0.8</v>
      </c>
      <c r="L126" s="25"/>
      <c r="M126" s="24"/>
      <c r="N126" s="25"/>
      <c r="O126" s="24"/>
      <c r="V126" s="1" t="s">
        <v>1021</v>
      </c>
      <c r="W126" s="8" t="s">
        <v>1884</v>
      </c>
      <c r="X126" s="8" t="s">
        <v>573</v>
      </c>
    </row>
    <row r="127" spans="1:24" ht="178.5" customHeight="1">
      <c r="A127" s="34" t="s">
        <v>1693</v>
      </c>
      <c r="B127" s="1" t="s">
        <v>140</v>
      </c>
      <c r="C127" s="18">
        <v>243.1</v>
      </c>
      <c r="D127" s="1" t="s">
        <v>636</v>
      </c>
      <c r="E127" s="1" t="s">
        <v>1216</v>
      </c>
      <c r="F127" s="24">
        <v>0.5</v>
      </c>
      <c r="G127" s="18">
        <v>11.73</v>
      </c>
      <c r="H127" s="8">
        <v>5</v>
      </c>
      <c r="I127" s="1">
        <v>12.87</v>
      </c>
      <c r="J127" s="1">
        <v>50</v>
      </c>
      <c r="K127" s="1" t="s">
        <v>983</v>
      </c>
      <c r="V127" s="26">
        <v>1.0991963244311238E-08</v>
      </c>
      <c r="W127" s="8" t="s">
        <v>1883</v>
      </c>
      <c r="X127" s="1" t="s">
        <v>1874</v>
      </c>
    </row>
    <row r="128" spans="1:24" ht="135.75" customHeight="1">
      <c r="A128" s="34" t="s">
        <v>792</v>
      </c>
      <c r="B128" s="1" t="s">
        <v>142</v>
      </c>
      <c r="C128" s="18">
        <v>180.21</v>
      </c>
      <c r="D128" s="1" t="s">
        <v>636</v>
      </c>
      <c r="E128" s="1" t="s">
        <v>504</v>
      </c>
      <c r="F128" s="1">
        <v>0.5</v>
      </c>
      <c r="G128" s="1">
        <v>1.1</v>
      </c>
      <c r="H128" s="1">
        <v>5</v>
      </c>
      <c r="I128" s="1">
        <v>1.2</v>
      </c>
      <c r="J128" s="1">
        <v>50</v>
      </c>
      <c r="K128" s="1">
        <v>1.1</v>
      </c>
      <c r="V128" s="1" t="s">
        <v>1021</v>
      </c>
      <c r="W128" s="8" t="s">
        <v>1884</v>
      </c>
      <c r="X128" s="1" t="s">
        <v>1874</v>
      </c>
    </row>
    <row r="129" spans="1:24" ht="45" customHeight="1">
      <c r="A129" s="51" t="s">
        <v>1403</v>
      </c>
      <c r="B129" s="23" t="s">
        <v>1215</v>
      </c>
      <c r="C129" s="18">
        <v>252.309</v>
      </c>
      <c r="D129" s="8" t="s">
        <v>1091</v>
      </c>
      <c r="E129" s="8" t="s">
        <v>1216</v>
      </c>
      <c r="F129" s="8">
        <v>0.5</v>
      </c>
      <c r="G129" s="8">
        <v>17.6</v>
      </c>
      <c r="H129" s="8">
        <v>1</v>
      </c>
      <c r="I129" s="8">
        <v>19.2</v>
      </c>
      <c r="J129" s="8">
        <v>2.5</v>
      </c>
      <c r="K129" s="8">
        <v>27</v>
      </c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1">
        <v>0.0009</v>
      </c>
      <c r="W129" s="8" t="s">
        <v>1883</v>
      </c>
      <c r="X129" s="8" t="s">
        <v>1163</v>
      </c>
    </row>
    <row r="130" spans="1:24" ht="132.75" customHeight="1">
      <c r="A130" s="51" t="s">
        <v>1224</v>
      </c>
      <c r="B130" s="23" t="s">
        <v>336</v>
      </c>
      <c r="C130" s="18">
        <v>108.095</v>
      </c>
      <c r="D130" s="8" t="s">
        <v>1045</v>
      </c>
      <c r="E130" s="8" t="s">
        <v>1216</v>
      </c>
      <c r="F130" s="8">
        <v>0.5</v>
      </c>
      <c r="G130" s="8">
        <v>36.4</v>
      </c>
      <c r="H130" s="8">
        <v>1</v>
      </c>
      <c r="I130" s="8">
        <v>42.3</v>
      </c>
      <c r="J130" s="8">
        <v>2.5</v>
      </c>
      <c r="K130" s="8">
        <v>52.3</v>
      </c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1">
        <v>0.0099</v>
      </c>
      <c r="W130" s="8" t="s">
        <v>1883</v>
      </c>
      <c r="X130" s="8" t="s">
        <v>1163</v>
      </c>
    </row>
    <row r="131" spans="1:24" ht="151.5" customHeight="1">
      <c r="A131" s="52" t="s">
        <v>1118</v>
      </c>
      <c r="B131" s="1" t="s">
        <v>975</v>
      </c>
      <c r="C131" s="18">
        <v>242.23</v>
      </c>
      <c r="D131" s="8" t="s">
        <v>837</v>
      </c>
      <c r="E131" s="1" t="s">
        <v>504</v>
      </c>
      <c r="F131" s="1">
        <v>0.5</v>
      </c>
      <c r="G131" s="1">
        <v>14.6</v>
      </c>
      <c r="H131" s="1">
        <v>1</v>
      </c>
      <c r="I131" s="1">
        <v>17.2</v>
      </c>
      <c r="J131" s="1">
        <v>2.5</v>
      </c>
      <c r="K131" s="1">
        <v>18.1</v>
      </c>
      <c r="L131" s="1">
        <v>5</v>
      </c>
      <c r="M131" s="1">
        <v>20.2</v>
      </c>
      <c r="N131" s="1">
        <v>10</v>
      </c>
      <c r="O131" s="1">
        <v>21.8</v>
      </c>
      <c r="V131" s="27">
        <v>0.022694107126786333</v>
      </c>
      <c r="W131" s="8" t="s">
        <v>1883</v>
      </c>
      <c r="X131" s="8" t="s">
        <v>1374</v>
      </c>
    </row>
    <row r="132" spans="1:24" ht="31.5">
      <c r="A132" s="52" t="s">
        <v>1118</v>
      </c>
      <c r="B132" s="1" t="s">
        <v>975</v>
      </c>
      <c r="C132" s="18">
        <v>242.23</v>
      </c>
      <c r="D132" s="8" t="s">
        <v>837</v>
      </c>
      <c r="E132" s="1" t="s">
        <v>504</v>
      </c>
      <c r="F132" s="1">
        <v>0.5</v>
      </c>
      <c r="G132" s="1">
        <v>23.4</v>
      </c>
      <c r="H132" s="1">
        <v>1</v>
      </c>
      <c r="I132" s="1">
        <v>22.8</v>
      </c>
      <c r="J132" s="1">
        <v>2.5</v>
      </c>
      <c r="K132" s="1">
        <v>21.8</v>
      </c>
      <c r="L132" s="1">
        <v>5</v>
      </c>
      <c r="M132" s="1">
        <v>22.5</v>
      </c>
      <c r="N132" s="1">
        <v>10</v>
      </c>
      <c r="O132" s="1">
        <v>16.8</v>
      </c>
      <c r="V132" s="1" t="s">
        <v>876</v>
      </c>
      <c r="W132" s="8" t="s">
        <v>1883</v>
      </c>
      <c r="X132" s="8" t="s">
        <v>1374</v>
      </c>
    </row>
    <row r="133" spans="1:24" ht="31.5">
      <c r="A133" s="52" t="s">
        <v>1118</v>
      </c>
      <c r="B133" s="1" t="s">
        <v>975</v>
      </c>
      <c r="C133" s="18">
        <v>242.23</v>
      </c>
      <c r="D133" s="8" t="s">
        <v>837</v>
      </c>
      <c r="E133" s="1" t="s">
        <v>504</v>
      </c>
      <c r="F133" s="1">
        <v>0.5</v>
      </c>
      <c r="G133" s="1">
        <v>18.7</v>
      </c>
      <c r="H133" s="1">
        <v>1</v>
      </c>
      <c r="I133" s="1">
        <v>21</v>
      </c>
      <c r="J133" s="1">
        <v>2.5</v>
      </c>
      <c r="K133" s="1">
        <v>24.9</v>
      </c>
      <c r="L133" s="1">
        <v>5</v>
      </c>
      <c r="M133" s="1">
        <v>24.8</v>
      </c>
      <c r="N133" s="1">
        <v>10</v>
      </c>
      <c r="O133" s="1">
        <v>18.6</v>
      </c>
      <c r="V133" s="28">
        <v>0.004406695858712156</v>
      </c>
      <c r="W133" s="8" t="s">
        <v>1883</v>
      </c>
      <c r="X133" s="8" t="s">
        <v>1374</v>
      </c>
    </row>
    <row r="134" spans="1:24" ht="54.75" customHeight="1">
      <c r="A134" s="52" t="s">
        <v>1118</v>
      </c>
      <c r="B134" s="1" t="s">
        <v>975</v>
      </c>
      <c r="C134" s="18">
        <v>242.23</v>
      </c>
      <c r="D134" s="8" t="s">
        <v>837</v>
      </c>
      <c r="E134" s="1" t="s">
        <v>504</v>
      </c>
      <c r="F134" s="1">
        <v>0.5</v>
      </c>
      <c r="G134" s="1">
        <v>14.7</v>
      </c>
      <c r="H134" s="1">
        <v>1</v>
      </c>
      <c r="I134" s="1">
        <v>7.9</v>
      </c>
      <c r="J134" s="1">
        <v>2.5</v>
      </c>
      <c r="K134" s="1">
        <v>10.9</v>
      </c>
      <c r="L134" s="1">
        <v>5</v>
      </c>
      <c r="M134" s="1">
        <v>20.5</v>
      </c>
      <c r="N134" s="1">
        <v>10</v>
      </c>
      <c r="O134" s="1">
        <v>17.3</v>
      </c>
      <c r="V134" s="1" t="s">
        <v>876</v>
      </c>
      <c r="W134" s="8" t="s">
        <v>1883</v>
      </c>
      <c r="X134" s="8" t="s">
        <v>1374</v>
      </c>
    </row>
    <row r="135" spans="1:24" ht="31.5">
      <c r="A135" s="52" t="s">
        <v>1118</v>
      </c>
      <c r="B135" s="1" t="s">
        <v>975</v>
      </c>
      <c r="C135" s="18">
        <v>242.23</v>
      </c>
      <c r="D135" s="8" t="s">
        <v>837</v>
      </c>
      <c r="E135" s="1" t="s">
        <v>504</v>
      </c>
      <c r="F135" s="1">
        <v>0.5</v>
      </c>
      <c r="G135" s="1">
        <v>24.4</v>
      </c>
      <c r="H135" s="1">
        <v>1</v>
      </c>
      <c r="I135" s="1">
        <v>22.1</v>
      </c>
      <c r="J135" s="1">
        <v>2.5</v>
      </c>
      <c r="K135" s="1">
        <v>33.7</v>
      </c>
      <c r="L135" s="1">
        <v>5</v>
      </c>
      <c r="M135" s="1">
        <v>31.4</v>
      </c>
      <c r="N135" s="1">
        <v>10</v>
      </c>
      <c r="O135" s="1">
        <v>26.5</v>
      </c>
      <c r="V135" s="1" t="s">
        <v>876</v>
      </c>
      <c r="W135" s="8" t="s">
        <v>1883</v>
      </c>
      <c r="X135" s="8" t="s">
        <v>1374</v>
      </c>
    </row>
    <row r="136" spans="1:24" ht="31.5">
      <c r="A136" s="34" t="s">
        <v>1358</v>
      </c>
      <c r="B136" s="1" t="s">
        <v>1421</v>
      </c>
      <c r="C136" s="18">
        <v>108.14</v>
      </c>
      <c r="D136" s="1" t="s">
        <v>566</v>
      </c>
      <c r="E136" s="1" t="s">
        <v>866</v>
      </c>
      <c r="F136" s="1">
        <v>2.5</v>
      </c>
      <c r="G136" s="24">
        <v>0.1</v>
      </c>
      <c r="H136" s="1">
        <v>5</v>
      </c>
      <c r="I136" s="24">
        <v>0.9</v>
      </c>
      <c r="J136" s="24">
        <v>10</v>
      </c>
      <c r="K136" s="24">
        <v>0.5</v>
      </c>
      <c r="L136" s="25">
        <v>25</v>
      </c>
      <c r="M136" s="24">
        <v>0.6</v>
      </c>
      <c r="N136" s="25">
        <v>50</v>
      </c>
      <c r="O136" s="24">
        <v>1.2</v>
      </c>
      <c r="V136" s="18" t="s">
        <v>1021</v>
      </c>
      <c r="W136" s="8" t="s">
        <v>1884</v>
      </c>
      <c r="X136" s="8" t="s">
        <v>1561</v>
      </c>
    </row>
    <row r="137" spans="1:24" ht="96" customHeight="1">
      <c r="A137" s="51" t="s">
        <v>846</v>
      </c>
      <c r="B137" s="23" t="s">
        <v>562</v>
      </c>
      <c r="C137" s="18">
        <v>212.25</v>
      </c>
      <c r="D137" s="8" t="s">
        <v>837</v>
      </c>
      <c r="E137" s="8" t="s">
        <v>1216</v>
      </c>
      <c r="F137" s="8">
        <v>5</v>
      </c>
      <c r="G137" s="8">
        <v>2.3</v>
      </c>
      <c r="H137" s="8">
        <v>25</v>
      </c>
      <c r="I137" s="8">
        <v>3.5</v>
      </c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1">
        <v>17</v>
      </c>
      <c r="W137" s="8" t="s">
        <v>1883</v>
      </c>
      <c r="X137" s="8" t="s">
        <v>1163</v>
      </c>
    </row>
    <row r="138" spans="1:24" ht="31.5">
      <c r="A138" s="51" t="s">
        <v>590</v>
      </c>
      <c r="B138" s="23" t="s">
        <v>663</v>
      </c>
      <c r="C138" s="18">
        <v>171.034</v>
      </c>
      <c r="D138" s="8" t="s">
        <v>1339</v>
      </c>
      <c r="E138" s="8" t="s">
        <v>1216</v>
      </c>
      <c r="F138" s="8">
        <v>0.25</v>
      </c>
      <c r="G138" s="8">
        <v>3.5</v>
      </c>
      <c r="H138" s="8">
        <v>0.5</v>
      </c>
      <c r="I138" s="8">
        <v>11.5</v>
      </c>
      <c r="J138" s="8">
        <v>1</v>
      </c>
      <c r="K138" s="8">
        <v>16.1</v>
      </c>
      <c r="L138" s="8">
        <v>2.5</v>
      </c>
      <c r="M138" s="8">
        <v>16.4</v>
      </c>
      <c r="N138" s="8">
        <v>5</v>
      </c>
      <c r="O138" s="8">
        <v>25.1</v>
      </c>
      <c r="P138" s="8"/>
      <c r="Q138" s="8"/>
      <c r="R138" s="8"/>
      <c r="S138" s="8"/>
      <c r="T138" s="8"/>
      <c r="U138" s="8"/>
      <c r="V138" s="1">
        <v>0.2</v>
      </c>
      <c r="W138" s="8" t="s">
        <v>1883</v>
      </c>
      <c r="X138" s="8" t="s">
        <v>1163</v>
      </c>
    </row>
    <row r="139" spans="1:24" ht="94.5" customHeight="1">
      <c r="A139" s="52" t="s">
        <v>1159</v>
      </c>
      <c r="B139" s="1" t="s">
        <v>237</v>
      </c>
      <c r="C139" s="18">
        <v>363.89</v>
      </c>
      <c r="D139" s="1" t="s">
        <v>636</v>
      </c>
      <c r="E139" s="1" t="s">
        <v>704</v>
      </c>
      <c r="F139" s="1">
        <v>0.5</v>
      </c>
      <c r="G139" s="1">
        <v>0.96</v>
      </c>
      <c r="H139" s="1">
        <v>5</v>
      </c>
      <c r="I139" s="1">
        <v>1.54</v>
      </c>
      <c r="J139" s="1">
        <v>50</v>
      </c>
      <c r="K139" s="1">
        <v>5.44</v>
      </c>
      <c r="V139" s="24">
        <v>21.846153846153843</v>
      </c>
      <c r="W139" s="8" t="s">
        <v>1883</v>
      </c>
      <c r="X139" s="1" t="s">
        <v>1874</v>
      </c>
    </row>
    <row r="140" spans="1:24" ht="91.5" customHeight="1">
      <c r="A140" s="34" t="s">
        <v>781</v>
      </c>
      <c r="B140" s="1" t="s">
        <v>1409</v>
      </c>
      <c r="C140" s="18">
        <v>238.29</v>
      </c>
      <c r="D140" s="1" t="s">
        <v>1794</v>
      </c>
      <c r="E140" s="1" t="s">
        <v>866</v>
      </c>
      <c r="F140" s="1">
        <v>2.5</v>
      </c>
      <c r="G140" s="24">
        <v>0.8</v>
      </c>
      <c r="H140" s="1">
        <v>5</v>
      </c>
      <c r="I140" s="24">
        <v>1.9</v>
      </c>
      <c r="J140" s="24">
        <v>10</v>
      </c>
      <c r="K140" s="24">
        <v>2.1</v>
      </c>
      <c r="L140" s="25">
        <v>25</v>
      </c>
      <c r="M140" s="24">
        <v>3.7</v>
      </c>
      <c r="N140" s="25">
        <v>50</v>
      </c>
      <c r="O140" s="24">
        <v>5.9</v>
      </c>
      <c r="V140" s="24">
        <v>18.4375</v>
      </c>
      <c r="W140" s="8" t="s">
        <v>1883</v>
      </c>
      <c r="X140" s="8" t="s">
        <v>1561</v>
      </c>
    </row>
    <row r="141" spans="1:24" ht="166.5" customHeight="1">
      <c r="A141" s="52" t="s">
        <v>1918</v>
      </c>
      <c r="B141" s="23" t="s">
        <v>547</v>
      </c>
      <c r="C141" s="18">
        <v>146.19</v>
      </c>
      <c r="D141" s="8" t="s">
        <v>809</v>
      </c>
      <c r="E141" s="1" t="s">
        <v>1216</v>
      </c>
      <c r="F141" s="1">
        <v>10</v>
      </c>
      <c r="G141" s="24">
        <v>8.5</v>
      </c>
      <c r="H141" s="1">
        <v>25</v>
      </c>
      <c r="I141" s="24">
        <v>13.6</v>
      </c>
      <c r="J141" s="1">
        <v>50</v>
      </c>
      <c r="K141" s="24">
        <v>12.8</v>
      </c>
      <c r="M141" s="18"/>
      <c r="O141" s="24"/>
      <c r="Q141" s="18"/>
      <c r="S141" s="18"/>
      <c r="U141" s="24"/>
      <c r="V141" s="24">
        <v>3.722622605493701</v>
      </c>
      <c r="W141" s="8" t="s">
        <v>1883</v>
      </c>
      <c r="X141" s="8" t="s">
        <v>1163</v>
      </c>
    </row>
    <row r="142" spans="1:24" ht="174" customHeight="1">
      <c r="A142" s="34" t="s">
        <v>1694</v>
      </c>
      <c r="B142" s="1" t="s">
        <v>238</v>
      </c>
      <c r="C142" s="18">
        <v>350.22</v>
      </c>
      <c r="D142" s="1" t="s">
        <v>636</v>
      </c>
      <c r="E142" s="1" t="s">
        <v>704</v>
      </c>
      <c r="F142" s="1">
        <v>10</v>
      </c>
      <c r="G142" s="1">
        <v>0.98</v>
      </c>
      <c r="H142" s="1">
        <v>25</v>
      </c>
      <c r="I142" s="1">
        <v>0.68</v>
      </c>
      <c r="J142" s="1">
        <v>50</v>
      </c>
      <c r="K142" s="1">
        <v>0.97</v>
      </c>
      <c r="V142" s="1" t="s">
        <v>1021</v>
      </c>
      <c r="W142" s="8" t="s">
        <v>1884</v>
      </c>
      <c r="X142" s="1" t="s">
        <v>1874</v>
      </c>
    </row>
    <row r="143" spans="1:24" ht="189.75" customHeight="1">
      <c r="A143" s="34" t="s">
        <v>553</v>
      </c>
      <c r="B143" s="1" t="s">
        <v>1089</v>
      </c>
      <c r="C143" s="18">
        <v>228.25</v>
      </c>
      <c r="D143" s="1" t="s">
        <v>837</v>
      </c>
      <c r="E143" s="1" t="s">
        <v>866</v>
      </c>
      <c r="F143" s="1">
        <v>2.5</v>
      </c>
      <c r="G143" s="1">
        <v>2.6</v>
      </c>
      <c r="H143" s="1">
        <v>5</v>
      </c>
      <c r="I143" s="1">
        <v>5.5</v>
      </c>
      <c r="J143" s="1">
        <v>10</v>
      </c>
      <c r="K143" s="1">
        <v>6</v>
      </c>
      <c r="L143" s="1">
        <v>25</v>
      </c>
      <c r="M143" s="1">
        <v>18.9</v>
      </c>
      <c r="N143" s="1">
        <v>50</v>
      </c>
      <c r="O143" s="1">
        <v>26.2</v>
      </c>
      <c r="V143" s="24">
        <v>2.8448275862068964</v>
      </c>
      <c r="W143" s="8" t="s">
        <v>1883</v>
      </c>
      <c r="X143" s="8" t="s">
        <v>1561</v>
      </c>
    </row>
    <row r="144" spans="1:24" ht="66" customHeight="1">
      <c r="A144" s="52" t="s">
        <v>1077</v>
      </c>
      <c r="B144" s="1" t="s">
        <v>881</v>
      </c>
      <c r="C144" s="18">
        <v>177.14</v>
      </c>
      <c r="D144" s="1" t="s">
        <v>1795</v>
      </c>
      <c r="E144" s="1" t="s">
        <v>704</v>
      </c>
      <c r="F144" s="1">
        <v>2.5</v>
      </c>
      <c r="G144" s="1">
        <v>8.4</v>
      </c>
      <c r="H144" s="1">
        <v>5</v>
      </c>
      <c r="I144" s="1">
        <v>7.1</v>
      </c>
      <c r="J144" s="1">
        <v>10</v>
      </c>
      <c r="K144" s="1">
        <v>9.4</v>
      </c>
      <c r="V144" s="24" t="s">
        <v>876</v>
      </c>
      <c r="W144" s="8" t="s">
        <v>1883</v>
      </c>
      <c r="X144" s="1" t="s">
        <v>382</v>
      </c>
    </row>
    <row r="145" spans="1:24" ht="147.75" customHeight="1">
      <c r="A145" s="52" t="s">
        <v>1077</v>
      </c>
      <c r="B145" s="1" t="s">
        <v>881</v>
      </c>
      <c r="C145" s="18">
        <v>177.14</v>
      </c>
      <c r="D145" s="1" t="s">
        <v>1795</v>
      </c>
      <c r="E145" s="1" t="s">
        <v>1255</v>
      </c>
      <c r="F145" s="1">
        <v>0.25</v>
      </c>
      <c r="G145" s="1">
        <v>1.03</v>
      </c>
      <c r="H145" s="1">
        <v>1</v>
      </c>
      <c r="I145" s="1">
        <v>1.17</v>
      </c>
      <c r="J145" s="1">
        <v>4</v>
      </c>
      <c r="K145" s="1">
        <v>1.28</v>
      </c>
      <c r="V145" s="18" t="s">
        <v>1021</v>
      </c>
      <c r="W145" s="8" t="s">
        <v>1884</v>
      </c>
      <c r="X145" s="1" t="s">
        <v>1343</v>
      </c>
    </row>
    <row r="146" spans="1:24" ht="47.25">
      <c r="A146" s="34" t="s">
        <v>1695</v>
      </c>
      <c r="B146" s="1" t="s">
        <v>239</v>
      </c>
      <c r="C146" s="18">
        <v>409.3</v>
      </c>
      <c r="D146" s="1" t="s">
        <v>636</v>
      </c>
      <c r="E146" s="1" t="s">
        <v>704</v>
      </c>
      <c r="F146" s="1">
        <v>10</v>
      </c>
      <c r="G146" s="1">
        <v>1.32</v>
      </c>
      <c r="H146" s="1">
        <v>25</v>
      </c>
      <c r="I146" s="1">
        <v>1.41</v>
      </c>
      <c r="J146" s="1">
        <v>50</v>
      </c>
      <c r="K146" s="1">
        <v>1.63</v>
      </c>
      <c r="V146" s="1" t="s">
        <v>1021</v>
      </c>
      <c r="W146" s="8" t="s">
        <v>1884</v>
      </c>
      <c r="X146" s="1" t="s">
        <v>1874</v>
      </c>
    </row>
    <row r="147" spans="1:24" ht="31.5">
      <c r="A147" s="51" t="s">
        <v>811</v>
      </c>
      <c r="B147" s="23" t="s">
        <v>667</v>
      </c>
      <c r="C147" s="18">
        <v>340.42</v>
      </c>
      <c r="D147" s="8" t="s">
        <v>668</v>
      </c>
      <c r="E147" s="8" t="s">
        <v>1216</v>
      </c>
      <c r="F147" s="8">
        <v>1</v>
      </c>
      <c r="G147" s="8">
        <v>2</v>
      </c>
      <c r="H147" s="8">
        <v>3</v>
      </c>
      <c r="I147" s="8">
        <v>6</v>
      </c>
      <c r="J147" s="8">
        <v>10</v>
      </c>
      <c r="K147" s="8">
        <v>17.4</v>
      </c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1">
        <v>1.5</v>
      </c>
      <c r="W147" s="8" t="s">
        <v>1883</v>
      </c>
      <c r="X147" s="8" t="s">
        <v>1163</v>
      </c>
    </row>
    <row r="148" spans="1:24" ht="195.75" customHeight="1">
      <c r="A148" s="34" t="s">
        <v>652</v>
      </c>
      <c r="B148" s="60" t="s">
        <v>1429</v>
      </c>
      <c r="C148" s="60" t="s">
        <v>1429</v>
      </c>
      <c r="D148" s="1" t="s">
        <v>1429</v>
      </c>
      <c r="E148" s="1" t="s">
        <v>1216</v>
      </c>
      <c r="F148" s="1">
        <v>25</v>
      </c>
      <c r="G148" s="1">
        <v>2.1</v>
      </c>
      <c r="H148" s="1">
        <v>50</v>
      </c>
      <c r="I148" s="1">
        <v>6</v>
      </c>
      <c r="J148" s="1">
        <v>100</v>
      </c>
      <c r="K148" s="1">
        <v>13.4</v>
      </c>
      <c r="V148" s="24">
        <v>30.76923076923077</v>
      </c>
      <c r="W148" s="8" t="s">
        <v>1883</v>
      </c>
      <c r="X148" s="1" t="s">
        <v>1665</v>
      </c>
    </row>
    <row r="149" spans="1:24" ht="76.5" customHeight="1">
      <c r="A149" s="51" t="s">
        <v>899</v>
      </c>
      <c r="B149" s="23" t="s">
        <v>905</v>
      </c>
      <c r="C149" s="18">
        <v>137.018</v>
      </c>
      <c r="D149" s="8" t="s">
        <v>392</v>
      </c>
      <c r="E149" s="8" t="s">
        <v>1216</v>
      </c>
      <c r="F149" s="8">
        <v>5</v>
      </c>
      <c r="G149" s="8">
        <v>1.1</v>
      </c>
      <c r="H149" s="8">
        <v>10</v>
      </c>
      <c r="I149" s="8">
        <v>1.2</v>
      </c>
      <c r="J149" s="8">
        <v>25</v>
      </c>
      <c r="K149" s="8">
        <v>1</v>
      </c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1" t="s">
        <v>1021</v>
      </c>
      <c r="W149" s="8" t="s">
        <v>1884</v>
      </c>
      <c r="X149" s="8" t="s">
        <v>1163</v>
      </c>
    </row>
    <row r="150" spans="1:24" ht="31.5">
      <c r="A150" s="51" t="s">
        <v>664</v>
      </c>
      <c r="B150" s="23" t="s">
        <v>422</v>
      </c>
      <c r="C150" s="18">
        <v>389.51</v>
      </c>
      <c r="D150" s="8" t="s">
        <v>392</v>
      </c>
      <c r="E150" s="8" t="s">
        <v>1216</v>
      </c>
      <c r="F150" s="8">
        <v>2.5</v>
      </c>
      <c r="G150" s="8">
        <v>1.2</v>
      </c>
      <c r="H150" s="8">
        <v>5</v>
      </c>
      <c r="I150" s="8">
        <v>1.6</v>
      </c>
      <c r="J150" s="8">
        <v>10</v>
      </c>
      <c r="K150" s="8">
        <v>3.7</v>
      </c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1">
        <v>8.3</v>
      </c>
      <c r="W150" s="8" t="s">
        <v>1883</v>
      </c>
      <c r="X150" s="8" t="s">
        <v>1163</v>
      </c>
    </row>
    <row r="151" spans="1:24" ht="31.5">
      <c r="A151" s="51" t="s">
        <v>772</v>
      </c>
      <c r="B151" s="23" t="s">
        <v>537</v>
      </c>
      <c r="C151" s="18">
        <v>249.231</v>
      </c>
      <c r="D151" s="8" t="s">
        <v>392</v>
      </c>
      <c r="E151" s="8" t="s">
        <v>1216</v>
      </c>
      <c r="F151" s="8">
        <v>5</v>
      </c>
      <c r="G151" s="8">
        <v>1.1</v>
      </c>
      <c r="H151" s="8">
        <v>10</v>
      </c>
      <c r="I151" s="8">
        <v>1.4</v>
      </c>
      <c r="J151" s="8">
        <v>25</v>
      </c>
      <c r="K151" s="8">
        <v>4.5</v>
      </c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1">
        <v>18</v>
      </c>
      <c r="W151" s="8" t="s">
        <v>1883</v>
      </c>
      <c r="X151" s="8" t="s">
        <v>1163</v>
      </c>
    </row>
    <row r="152" spans="1:24" ht="47.25">
      <c r="A152" s="51" t="s">
        <v>407</v>
      </c>
      <c r="B152" s="23" t="s">
        <v>980</v>
      </c>
      <c r="C152" s="18">
        <v>279.214</v>
      </c>
      <c r="D152" s="8" t="s">
        <v>440</v>
      </c>
      <c r="E152" s="8" t="s">
        <v>1216</v>
      </c>
      <c r="F152" s="8">
        <v>5</v>
      </c>
      <c r="G152" s="8">
        <v>1.3</v>
      </c>
      <c r="H152" s="8">
        <v>10</v>
      </c>
      <c r="I152" s="8">
        <v>2</v>
      </c>
      <c r="J152" s="8">
        <v>25</v>
      </c>
      <c r="K152" s="8">
        <v>3.9</v>
      </c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1">
        <v>18</v>
      </c>
      <c r="W152" s="8" t="s">
        <v>1883</v>
      </c>
      <c r="X152" s="8" t="s">
        <v>1163</v>
      </c>
    </row>
    <row r="153" spans="1:24" ht="31.5">
      <c r="A153" s="51" t="s">
        <v>815</v>
      </c>
      <c r="B153" s="23" t="s">
        <v>786</v>
      </c>
      <c r="C153" s="18">
        <v>265.23</v>
      </c>
      <c r="D153" s="8" t="s">
        <v>889</v>
      </c>
      <c r="E153" s="8" t="s">
        <v>1216</v>
      </c>
      <c r="F153" s="8">
        <v>5</v>
      </c>
      <c r="G153" s="8">
        <v>2.2</v>
      </c>
      <c r="H153" s="8">
        <v>10</v>
      </c>
      <c r="I153" s="8">
        <v>4.3</v>
      </c>
      <c r="J153" s="8">
        <v>25</v>
      </c>
      <c r="K153" s="8">
        <v>9.8</v>
      </c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1">
        <v>6.9</v>
      </c>
      <c r="W153" s="8" t="s">
        <v>1883</v>
      </c>
      <c r="X153" s="8" t="s">
        <v>1163</v>
      </c>
    </row>
    <row r="154" spans="1:24" ht="31.5">
      <c r="A154" s="51" t="s">
        <v>1232</v>
      </c>
      <c r="B154" s="23" t="s">
        <v>1233</v>
      </c>
      <c r="C154" s="18">
        <v>361.45</v>
      </c>
      <c r="D154" s="8" t="s">
        <v>392</v>
      </c>
      <c r="E154" s="1" t="s">
        <v>1216</v>
      </c>
      <c r="F154" s="8">
        <v>5</v>
      </c>
      <c r="G154" s="8">
        <v>2.1</v>
      </c>
      <c r="H154" s="8">
        <v>10</v>
      </c>
      <c r="I154" s="8">
        <v>6.2</v>
      </c>
      <c r="J154" s="8">
        <v>25</v>
      </c>
      <c r="K154" s="8">
        <v>8.4</v>
      </c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1">
        <v>6.1</v>
      </c>
      <c r="W154" s="8" t="s">
        <v>1883</v>
      </c>
      <c r="X154" s="8" t="s">
        <v>1163</v>
      </c>
    </row>
    <row r="155" spans="1:24" ht="31.5">
      <c r="A155" s="52" t="s">
        <v>1556</v>
      </c>
      <c r="B155" s="1" t="s">
        <v>1557</v>
      </c>
      <c r="C155" s="18">
        <v>185.1</v>
      </c>
      <c r="D155" s="1" t="s">
        <v>1502</v>
      </c>
      <c r="E155" s="1" t="s">
        <v>1486</v>
      </c>
      <c r="F155" s="1">
        <v>5</v>
      </c>
      <c r="G155" s="24">
        <v>2</v>
      </c>
      <c r="H155" s="1">
        <v>25</v>
      </c>
      <c r="I155" s="24">
        <v>18.9</v>
      </c>
      <c r="J155" s="24">
        <v>50</v>
      </c>
      <c r="K155" s="24">
        <v>20.8</v>
      </c>
      <c r="L155" s="25"/>
      <c r="M155" s="24"/>
      <c r="N155" s="25"/>
      <c r="O155" s="24"/>
      <c r="V155" s="24">
        <v>6.183431952662722</v>
      </c>
      <c r="W155" s="8" t="s">
        <v>1883</v>
      </c>
      <c r="X155" s="8" t="s">
        <v>1561</v>
      </c>
    </row>
    <row r="156" spans="1:24" ht="31.5">
      <c r="A156" s="51" t="s">
        <v>1251</v>
      </c>
      <c r="B156" s="23" t="s">
        <v>536</v>
      </c>
      <c r="C156" s="18">
        <v>319.364</v>
      </c>
      <c r="D156" s="8" t="s">
        <v>392</v>
      </c>
      <c r="E156" s="29" t="s">
        <v>1216</v>
      </c>
      <c r="F156" s="8">
        <v>5</v>
      </c>
      <c r="G156" s="8">
        <v>3.2</v>
      </c>
      <c r="H156" s="8">
        <v>10</v>
      </c>
      <c r="I156" s="8">
        <v>6</v>
      </c>
      <c r="J156" s="8">
        <v>25</v>
      </c>
      <c r="K156" s="8">
        <v>9.6</v>
      </c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1">
        <v>4.8</v>
      </c>
      <c r="W156" s="8" t="s">
        <v>1883</v>
      </c>
      <c r="X156" s="8" t="s">
        <v>1163</v>
      </c>
    </row>
    <row r="157" spans="1:24" ht="31.5">
      <c r="A157" s="51" t="s">
        <v>1190</v>
      </c>
      <c r="B157" s="23" t="s">
        <v>396</v>
      </c>
      <c r="C157" s="18">
        <v>305.337</v>
      </c>
      <c r="D157" s="8" t="s">
        <v>392</v>
      </c>
      <c r="E157" s="8" t="s">
        <v>1216</v>
      </c>
      <c r="F157" s="8">
        <v>1</v>
      </c>
      <c r="G157" s="8">
        <v>1.1</v>
      </c>
      <c r="H157" s="8">
        <v>2.5</v>
      </c>
      <c r="I157" s="8">
        <v>3.3</v>
      </c>
      <c r="J157" s="8">
        <v>5</v>
      </c>
      <c r="K157" s="8">
        <v>7.9</v>
      </c>
      <c r="L157" s="8">
        <v>10</v>
      </c>
      <c r="M157" s="8">
        <v>11.1</v>
      </c>
      <c r="N157" s="8">
        <v>25</v>
      </c>
      <c r="O157" s="8">
        <v>13.5</v>
      </c>
      <c r="P157" s="25">
        <v>50</v>
      </c>
      <c r="Q157" s="24">
        <v>16.8</v>
      </c>
      <c r="R157" s="8"/>
      <c r="S157" s="8"/>
      <c r="T157" s="8"/>
      <c r="U157" s="8"/>
      <c r="V157" s="1">
        <v>2.3</v>
      </c>
      <c r="W157" s="8" t="s">
        <v>1883</v>
      </c>
      <c r="X157" s="8" t="s">
        <v>1163</v>
      </c>
    </row>
    <row r="158" spans="1:24" ht="31.5">
      <c r="A158" s="52" t="s">
        <v>1190</v>
      </c>
      <c r="B158" s="23" t="s">
        <v>396</v>
      </c>
      <c r="C158" s="18">
        <v>305.337</v>
      </c>
      <c r="D158" s="8" t="s">
        <v>392</v>
      </c>
      <c r="E158" s="1" t="s">
        <v>1216</v>
      </c>
      <c r="F158" s="1">
        <v>5</v>
      </c>
      <c r="G158" s="24">
        <v>8.5</v>
      </c>
      <c r="H158" s="1">
        <v>10</v>
      </c>
      <c r="I158" s="24">
        <v>11.3</v>
      </c>
      <c r="J158" s="1">
        <v>25</v>
      </c>
      <c r="K158" s="24">
        <v>15.6</v>
      </c>
      <c r="L158" s="25"/>
      <c r="M158" s="24"/>
      <c r="N158" s="25"/>
      <c r="O158" s="24"/>
      <c r="P158" s="25"/>
      <c r="Q158" s="24"/>
      <c r="R158" s="24"/>
      <c r="S158" s="24"/>
      <c r="T158" s="24"/>
      <c r="U158" s="24"/>
      <c r="V158" s="24">
        <v>1.2813302649573428</v>
      </c>
      <c r="W158" s="8" t="s">
        <v>1883</v>
      </c>
      <c r="X158" s="8" t="s">
        <v>371</v>
      </c>
    </row>
    <row r="159" spans="1:24" ht="72.75" customHeight="1">
      <c r="A159" s="51" t="s">
        <v>1258</v>
      </c>
      <c r="B159" s="23" t="s">
        <v>1523</v>
      </c>
      <c r="C159" s="18">
        <v>165.071</v>
      </c>
      <c r="D159" s="8" t="s">
        <v>392</v>
      </c>
      <c r="E159" s="8" t="s">
        <v>1216</v>
      </c>
      <c r="F159" s="8">
        <v>1</v>
      </c>
      <c r="G159" s="8">
        <v>1.7</v>
      </c>
      <c r="H159" s="8">
        <v>10</v>
      </c>
      <c r="I159" s="8">
        <v>2.9</v>
      </c>
      <c r="J159" s="8">
        <v>50</v>
      </c>
      <c r="K159" s="8">
        <v>18.6</v>
      </c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1">
        <v>10</v>
      </c>
      <c r="W159" s="8" t="s">
        <v>1883</v>
      </c>
      <c r="X159" s="8" t="s">
        <v>1163</v>
      </c>
    </row>
    <row r="160" spans="1:24" ht="31.5">
      <c r="A160" s="52" t="s">
        <v>1258</v>
      </c>
      <c r="B160" s="23" t="s">
        <v>1523</v>
      </c>
      <c r="C160" s="18">
        <v>165.071</v>
      </c>
      <c r="D160" s="8" t="s">
        <v>392</v>
      </c>
      <c r="E160" s="1" t="s">
        <v>1216</v>
      </c>
      <c r="F160" s="1">
        <v>5</v>
      </c>
      <c r="G160" s="24">
        <v>0.9</v>
      </c>
      <c r="H160" s="1">
        <v>10</v>
      </c>
      <c r="I160" s="24">
        <v>1.3</v>
      </c>
      <c r="J160" s="1">
        <v>25</v>
      </c>
      <c r="K160" s="24">
        <v>1.4</v>
      </c>
      <c r="L160" s="25"/>
      <c r="M160" s="24"/>
      <c r="N160" s="25"/>
      <c r="O160" s="24"/>
      <c r="P160" s="25"/>
      <c r="Q160" s="24"/>
      <c r="R160" s="24"/>
      <c r="S160" s="24"/>
      <c r="T160" s="24"/>
      <c r="U160" s="24"/>
      <c r="V160" s="18" t="s">
        <v>1021</v>
      </c>
      <c r="W160" s="8" t="s">
        <v>1884</v>
      </c>
      <c r="X160" s="8" t="s">
        <v>371</v>
      </c>
    </row>
    <row r="161" spans="1:24" ht="47.25">
      <c r="A161" s="34" t="s">
        <v>387</v>
      </c>
      <c r="B161" s="1" t="s">
        <v>129</v>
      </c>
      <c r="C161" s="18">
        <v>201.02</v>
      </c>
      <c r="D161" s="1" t="s">
        <v>636</v>
      </c>
      <c r="E161" s="1" t="s">
        <v>1216</v>
      </c>
      <c r="F161" s="1">
        <v>0.5</v>
      </c>
      <c r="G161" s="18">
        <v>1.25</v>
      </c>
      <c r="H161" s="1">
        <v>5</v>
      </c>
      <c r="I161" s="18">
        <v>4.93</v>
      </c>
      <c r="J161" s="1">
        <v>50</v>
      </c>
      <c r="K161" s="24">
        <v>21.4</v>
      </c>
      <c r="V161" s="24">
        <v>2.639945652173913</v>
      </c>
      <c r="W161" s="8" t="s">
        <v>1883</v>
      </c>
      <c r="X161" s="1" t="s">
        <v>1874</v>
      </c>
    </row>
    <row r="162" spans="1:24" ht="47.25">
      <c r="A162" s="34" t="s">
        <v>687</v>
      </c>
      <c r="B162" s="23" t="s">
        <v>937</v>
      </c>
      <c r="C162" s="18">
        <v>207.07</v>
      </c>
      <c r="D162" s="8" t="s">
        <v>1429</v>
      </c>
      <c r="E162" s="8" t="s">
        <v>1216</v>
      </c>
      <c r="F162" s="8">
        <v>3.19</v>
      </c>
      <c r="G162" s="8">
        <v>2.7</v>
      </c>
      <c r="H162" s="8">
        <v>6.37</v>
      </c>
      <c r="I162" s="8">
        <v>5.1</v>
      </c>
      <c r="J162" s="8">
        <v>12.74</v>
      </c>
      <c r="K162" s="8">
        <v>7.1</v>
      </c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24">
        <v>3.4780376320351696</v>
      </c>
      <c r="W162" s="8" t="s">
        <v>1883</v>
      </c>
      <c r="X162" s="8" t="s">
        <v>1163</v>
      </c>
    </row>
    <row r="163" spans="1:24" ht="31.5">
      <c r="A163" s="51" t="s">
        <v>1126</v>
      </c>
      <c r="B163" s="23" t="s">
        <v>770</v>
      </c>
      <c r="C163" s="18">
        <v>207.151</v>
      </c>
      <c r="D163" s="8" t="s">
        <v>392</v>
      </c>
      <c r="E163" s="29" t="s">
        <v>1216</v>
      </c>
      <c r="F163" s="8">
        <v>5</v>
      </c>
      <c r="G163" s="8">
        <v>1.2</v>
      </c>
      <c r="H163" s="8">
        <v>10</v>
      </c>
      <c r="I163" s="8">
        <v>1.4</v>
      </c>
      <c r="J163" s="8">
        <v>25</v>
      </c>
      <c r="K163" s="8">
        <v>2.8</v>
      </c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1" t="s">
        <v>1021</v>
      </c>
      <c r="W163" s="8" t="s">
        <v>1884</v>
      </c>
      <c r="X163" s="8" t="s">
        <v>1163</v>
      </c>
    </row>
    <row r="164" spans="1:24" ht="31.5">
      <c r="A164" s="51" t="s">
        <v>913</v>
      </c>
      <c r="B164" s="23" t="s">
        <v>888</v>
      </c>
      <c r="C164" s="18">
        <v>333.39</v>
      </c>
      <c r="D164" s="8" t="s">
        <v>392</v>
      </c>
      <c r="E164" s="29" t="s">
        <v>1216</v>
      </c>
      <c r="F164" s="8">
        <v>5</v>
      </c>
      <c r="G164" s="8">
        <v>1.8</v>
      </c>
      <c r="H164" s="8">
        <v>10</v>
      </c>
      <c r="I164" s="8">
        <v>2.2</v>
      </c>
      <c r="J164" s="8">
        <v>25</v>
      </c>
      <c r="K164" s="8">
        <v>4.5</v>
      </c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1">
        <v>15</v>
      </c>
      <c r="W164" s="8" t="s">
        <v>1883</v>
      </c>
      <c r="X164" s="8" t="s">
        <v>1163</v>
      </c>
    </row>
    <row r="165" spans="1:24" ht="31.5">
      <c r="A165" s="52" t="s">
        <v>913</v>
      </c>
      <c r="B165" s="23" t="s">
        <v>888</v>
      </c>
      <c r="C165" s="18">
        <v>333.39</v>
      </c>
      <c r="D165" s="8" t="s">
        <v>392</v>
      </c>
      <c r="E165" s="1" t="s">
        <v>1216</v>
      </c>
      <c r="F165" s="1">
        <v>5</v>
      </c>
      <c r="G165" s="24">
        <v>1.4</v>
      </c>
      <c r="H165" s="1">
        <v>10</v>
      </c>
      <c r="I165" s="24">
        <v>2.2</v>
      </c>
      <c r="J165" s="1">
        <v>25</v>
      </c>
      <c r="K165" s="24">
        <v>3.7</v>
      </c>
      <c r="L165" s="25"/>
      <c r="M165" s="24"/>
      <c r="N165" s="25"/>
      <c r="O165" s="24"/>
      <c r="P165" s="25"/>
      <c r="Q165" s="24"/>
      <c r="R165" s="24"/>
      <c r="S165" s="24"/>
      <c r="T165" s="24"/>
      <c r="U165" s="24"/>
      <c r="V165" s="24">
        <v>18</v>
      </c>
      <c r="W165" s="8" t="s">
        <v>1883</v>
      </c>
      <c r="X165" s="8" t="s">
        <v>371</v>
      </c>
    </row>
    <row r="166" spans="1:24" ht="132" customHeight="1">
      <c r="A166" s="51" t="s">
        <v>1070</v>
      </c>
      <c r="B166" s="23" t="s">
        <v>657</v>
      </c>
      <c r="C166" s="18">
        <v>291.311</v>
      </c>
      <c r="D166" s="8" t="s">
        <v>392</v>
      </c>
      <c r="E166" s="8" t="s">
        <v>1216</v>
      </c>
      <c r="F166" s="8">
        <v>5</v>
      </c>
      <c r="G166" s="8">
        <v>2.9</v>
      </c>
      <c r="H166" s="8">
        <v>10</v>
      </c>
      <c r="I166" s="8">
        <v>7.8</v>
      </c>
      <c r="J166" s="8">
        <v>25</v>
      </c>
      <c r="K166" s="8">
        <v>19.6</v>
      </c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1">
        <v>5.1</v>
      </c>
      <c r="W166" s="8" t="s">
        <v>1883</v>
      </c>
      <c r="X166" s="8" t="s">
        <v>1163</v>
      </c>
    </row>
    <row r="167" spans="1:24" ht="57" customHeight="1">
      <c r="A167" s="52" t="s">
        <v>1070</v>
      </c>
      <c r="B167" s="23" t="s">
        <v>657</v>
      </c>
      <c r="C167" s="18">
        <v>291.311</v>
      </c>
      <c r="D167" s="8" t="s">
        <v>392</v>
      </c>
      <c r="E167" s="1" t="s">
        <v>1216</v>
      </c>
      <c r="F167" s="1">
        <v>5</v>
      </c>
      <c r="G167" s="24">
        <v>2.9</v>
      </c>
      <c r="H167" s="1">
        <v>10</v>
      </c>
      <c r="I167" s="24">
        <v>8.6</v>
      </c>
      <c r="J167" s="1">
        <v>25</v>
      </c>
      <c r="K167" s="24">
        <v>15.4</v>
      </c>
      <c r="L167" s="25"/>
      <c r="M167" s="24"/>
      <c r="N167" s="25"/>
      <c r="O167" s="24"/>
      <c r="P167" s="25"/>
      <c r="Q167" s="24"/>
      <c r="R167" s="24"/>
      <c r="S167" s="24"/>
      <c r="T167" s="24"/>
      <c r="U167" s="24"/>
      <c r="V167" s="24">
        <v>5.087719298245614</v>
      </c>
      <c r="W167" s="8" t="s">
        <v>1883</v>
      </c>
      <c r="X167" s="8" t="s">
        <v>371</v>
      </c>
    </row>
    <row r="168" spans="1:24" ht="78.75">
      <c r="A168" s="34" t="s">
        <v>341</v>
      </c>
      <c r="B168" s="8" t="s">
        <v>130</v>
      </c>
      <c r="C168" s="18">
        <v>384.743</v>
      </c>
      <c r="D168" s="1" t="s">
        <v>636</v>
      </c>
      <c r="E168" s="1" t="s">
        <v>704</v>
      </c>
      <c r="F168" s="1">
        <v>0.5</v>
      </c>
      <c r="G168" s="1">
        <v>2.38</v>
      </c>
      <c r="H168" s="1">
        <v>5</v>
      </c>
      <c r="I168" s="1">
        <v>2.88</v>
      </c>
      <c r="J168" s="1">
        <v>15</v>
      </c>
      <c r="K168" s="1">
        <v>5.08</v>
      </c>
      <c r="V168" s="18">
        <v>5.545454545454546</v>
      </c>
      <c r="W168" s="8" t="s">
        <v>1883</v>
      </c>
      <c r="X168" s="1" t="s">
        <v>1874</v>
      </c>
    </row>
    <row r="169" spans="1:24" ht="47.25">
      <c r="A169" s="34" t="s">
        <v>1360</v>
      </c>
      <c r="B169" s="1" t="s">
        <v>32</v>
      </c>
      <c r="C169" s="18">
        <v>296.17</v>
      </c>
      <c r="D169" s="1" t="s">
        <v>636</v>
      </c>
      <c r="E169" s="1" t="s">
        <v>504</v>
      </c>
      <c r="F169" s="1">
        <v>0.5</v>
      </c>
      <c r="G169" s="24">
        <v>1</v>
      </c>
      <c r="H169" s="1">
        <v>5</v>
      </c>
      <c r="I169" s="24">
        <v>1</v>
      </c>
      <c r="J169" s="1">
        <v>40</v>
      </c>
      <c r="K169" s="24">
        <v>4.2</v>
      </c>
      <c r="V169" s="24">
        <v>26.875</v>
      </c>
      <c r="W169" s="8" t="s">
        <v>1883</v>
      </c>
      <c r="X169" s="1" t="s">
        <v>1874</v>
      </c>
    </row>
    <row r="170" spans="1:24" ht="47.25">
      <c r="A170" s="34" t="s">
        <v>1288</v>
      </c>
      <c r="B170" s="1" t="s">
        <v>33</v>
      </c>
      <c r="C170" s="18">
        <v>259.1</v>
      </c>
      <c r="D170" s="1" t="s">
        <v>636</v>
      </c>
      <c r="E170" s="1" t="s">
        <v>504</v>
      </c>
      <c r="F170" s="1">
        <v>0.5</v>
      </c>
      <c r="G170" s="24">
        <v>0.6</v>
      </c>
      <c r="H170" s="1">
        <v>5</v>
      </c>
      <c r="I170" s="24">
        <v>0.7</v>
      </c>
      <c r="J170" s="1">
        <v>50</v>
      </c>
      <c r="K170" s="24">
        <v>1.1</v>
      </c>
      <c r="V170" s="1" t="s">
        <v>1021</v>
      </c>
      <c r="W170" s="8" t="s">
        <v>1884</v>
      </c>
      <c r="X170" s="1" t="s">
        <v>1874</v>
      </c>
    </row>
    <row r="171" spans="1:24" ht="31.5">
      <c r="A171" s="51" t="s">
        <v>922</v>
      </c>
      <c r="B171" s="23" t="s">
        <v>951</v>
      </c>
      <c r="C171" s="18">
        <v>277.284</v>
      </c>
      <c r="D171" s="8" t="s">
        <v>392</v>
      </c>
      <c r="E171" s="29" t="s">
        <v>1216</v>
      </c>
      <c r="F171" s="8">
        <v>5</v>
      </c>
      <c r="G171" s="8">
        <v>1.5</v>
      </c>
      <c r="H171" s="8">
        <v>10</v>
      </c>
      <c r="I171" s="8">
        <v>3.3</v>
      </c>
      <c r="J171" s="8">
        <v>25</v>
      </c>
      <c r="K171" s="8">
        <v>11.3</v>
      </c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1">
        <v>9.2</v>
      </c>
      <c r="W171" s="8" t="s">
        <v>1883</v>
      </c>
      <c r="X171" s="8" t="s">
        <v>1163</v>
      </c>
    </row>
    <row r="172" spans="1:24" ht="31.5">
      <c r="A172" s="51" t="s">
        <v>814</v>
      </c>
      <c r="B172" s="23" t="s">
        <v>873</v>
      </c>
      <c r="C172" s="18">
        <v>277.29</v>
      </c>
      <c r="D172" s="8" t="s">
        <v>392</v>
      </c>
      <c r="E172" s="8" t="s">
        <v>1216</v>
      </c>
      <c r="F172" s="8">
        <v>5</v>
      </c>
      <c r="G172" s="8">
        <v>0.9</v>
      </c>
      <c r="H172" s="8">
        <v>10</v>
      </c>
      <c r="I172" s="8">
        <v>1.2</v>
      </c>
      <c r="J172" s="8">
        <v>25</v>
      </c>
      <c r="K172" s="8">
        <v>3.6</v>
      </c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1">
        <v>21</v>
      </c>
      <c r="W172" s="8" t="s">
        <v>1883</v>
      </c>
      <c r="X172" s="8" t="s">
        <v>1163</v>
      </c>
    </row>
    <row r="173" spans="1:24" ht="54" customHeight="1">
      <c r="A173" s="51" t="s">
        <v>613</v>
      </c>
      <c r="B173" s="23" t="s">
        <v>1221</v>
      </c>
      <c r="C173" s="18">
        <v>307.267</v>
      </c>
      <c r="D173" s="8" t="s">
        <v>837</v>
      </c>
      <c r="E173" s="8" t="s">
        <v>1216</v>
      </c>
      <c r="F173" s="8">
        <v>5</v>
      </c>
      <c r="G173" s="8">
        <v>4.7</v>
      </c>
      <c r="H173" s="8">
        <v>10</v>
      </c>
      <c r="I173" s="8">
        <v>7.7</v>
      </c>
      <c r="J173" s="8">
        <v>25</v>
      </c>
      <c r="K173" s="8">
        <v>10.1</v>
      </c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1">
        <v>3.4</v>
      </c>
      <c r="W173" s="8" t="s">
        <v>1883</v>
      </c>
      <c r="X173" s="8" t="s">
        <v>1163</v>
      </c>
    </row>
    <row r="174" spans="1:24" ht="84" customHeight="1">
      <c r="A174" s="51" t="s">
        <v>1093</v>
      </c>
      <c r="B174" s="23" t="s">
        <v>879</v>
      </c>
      <c r="C174" s="18">
        <v>263.257</v>
      </c>
      <c r="D174" s="8" t="s">
        <v>392</v>
      </c>
      <c r="E174" s="29" t="s">
        <v>1216</v>
      </c>
      <c r="F174" s="8">
        <v>5</v>
      </c>
      <c r="G174" s="8">
        <v>1.6</v>
      </c>
      <c r="H174" s="8">
        <v>10</v>
      </c>
      <c r="I174" s="8">
        <v>2.9</v>
      </c>
      <c r="J174" s="8">
        <v>25</v>
      </c>
      <c r="K174" s="8">
        <v>10.4</v>
      </c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1">
        <v>10</v>
      </c>
      <c r="W174" s="8" t="s">
        <v>1883</v>
      </c>
      <c r="X174" s="8" t="s">
        <v>1163</v>
      </c>
    </row>
    <row r="175" spans="1:24" ht="31.5">
      <c r="A175" s="51" t="s">
        <v>698</v>
      </c>
      <c r="B175" s="23" t="s">
        <v>1072</v>
      </c>
      <c r="C175" s="18">
        <v>235.204</v>
      </c>
      <c r="D175" s="8" t="s">
        <v>392</v>
      </c>
      <c r="E175" s="29" t="s">
        <v>1216</v>
      </c>
      <c r="F175" s="8">
        <v>5</v>
      </c>
      <c r="G175" s="8">
        <v>1.3</v>
      </c>
      <c r="H175" s="8">
        <v>10</v>
      </c>
      <c r="I175" s="8">
        <v>1.4</v>
      </c>
      <c r="J175" s="8">
        <v>25</v>
      </c>
      <c r="K175" s="8">
        <v>3.9</v>
      </c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1">
        <v>20</v>
      </c>
      <c r="W175" s="8" t="s">
        <v>1883</v>
      </c>
      <c r="X175" s="8" t="s">
        <v>1163</v>
      </c>
    </row>
    <row r="176" spans="1:24" ht="73.5" customHeight="1">
      <c r="A176" s="34" t="s">
        <v>416</v>
      </c>
      <c r="B176" s="1" t="s">
        <v>34</v>
      </c>
      <c r="C176" s="18">
        <v>207.228</v>
      </c>
      <c r="D176" s="1" t="s">
        <v>636</v>
      </c>
      <c r="E176" s="1" t="s">
        <v>452</v>
      </c>
      <c r="F176" s="1">
        <v>3</v>
      </c>
      <c r="G176" s="18">
        <v>3.1</v>
      </c>
      <c r="H176" s="1">
        <v>10</v>
      </c>
      <c r="I176" s="18">
        <v>3.49</v>
      </c>
      <c r="J176" s="1">
        <v>30</v>
      </c>
      <c r="K176" s="18">
        <v>10.33</v>
      </c>
      <c r="V176" s="24">
        <v>8.567251461988302</v>
      </c>
      <c r="W176" s="8" t="s">
        <v>1883</v>
      </c>
      <c r="X176" s="1" t="s">
        <v>1874</v>
      </c>
    </row>
    <row r="177" spans="1:24" ht="31.5">
      <c r="A177" s="51" t="s">
        <v>1223</v>
      </c>
      <c r="B177" s="23" t="s">
        <v>684</v>
      </c>
      <c r="C177" s="18">
        <v>86.0892</v>
      </c>
      <c r="D177" s="8" t="s">
        <v>809</v>
      </c>
      <c r="E177" s="8" t="s">
        <v>1216</v>
      </c>
      <c r="F177" s="8">
        <v>5</v>
      </c>
      <c r="G177" s="8">
        <v>1.4</v>
      </c>
      <c r="H177" s="8">
        <v>10</v>
      </c>
      <c r="I177" s="8">
        <v>2.8</v>
      </c>
      <c r="J177" s="8">
        <v>25</v>
      </c>
      <c r="K177" s="8">
        <v>5.2</v>
      </c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1">
        <v>11</v>
      </c>
      <c r="W177" s="8" t="s">
        <v>1883</v>
      </c>
      <c r="X177" s="8" t="s">
        <v>1163</v>
      </c>
    </row>
    <row r="178" spans="1:24" ht="135" customHeight="1">
      <c r="A178" s="51" t="s">
        <v>1572</v>
      </c>
      <c r="B178" s="1" t="s">
        <v>1573</v>
      </c>
      <c r="C178" s="18">
        <v>206.3</v>
      </c>
      <c r="D178" s="8" t="s">
        <v>1429</v>
      </c>
      <c r="E178" s="8" t="s">
        <v>1453</v>
      </c>
      <c r="F178" s="8">
        <v>10</v>
      </c>
      <c r="G178" s="8">
        <v>2.1</v>
      </c>
      <c r="H178" s="8">
        <v>25</v>
      </c>
      <c r="I178" s="8">
        <v>1.9</v>
      </c>
      <c r="J178" s="8">
        <v>50</v>
      </c>
      <c r="K178" s="8">
        <v>3.8</v>
      </c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24">
        <v>39.473684210526315</v>
      </c>
      <c r="W178" s="8" t="s">
        <v>1883</v>
      </c>
      <c r="X178" s="8" t="s">
        <v>1561</v>
      </c>
    </row>
    <row r="179" spans="1:24" ht="114.75" customHeight="1">
      <c r="A179" s="51" t="s">
        <v>618</v>
      </c>
      <c r="B179" s="1" t="s">
        <v>438</v>
      </c>
      <c r="C179" s="18">
        <v>74.12</v>
      </c>
      <c r="D179" s="8" t="s">
        <v>1231</v>
      </c>
      <c r="E179" s="8" t="s">
        <v>719</v>
      </c>
      <c r="F179" s="8">
        <v>5</v>
      </c>
      <c r="G179" s="8">
        <v>1.6</v>
      </c>
      <c r="H179" s="8">
        <v>10</v>
      </c>
      <c r="I179" s="8">
        <v>1.2</v>
      </c>
      <c r="J179" s="8">
        <v>20</v>
      </c>
      <c r="K179" s="8">
        <v>1.4</v>
      </c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1" t="s">
        <v>1021</v>
      </c>
      <c r="W179" s="8" t="s">
        <v>1884</v>
      </c>
      <c r="X179" s="8" t="s">
        <v>1163</v>
      </c>
    </row>
    <row r="180" spans="1:24" ht="186.75" customHeight="1">
      <c r="A180" s="34" t="s">
        <v>1208</v>
      </c>
      <c r="B180" s="23" t="s">
        <v>1066</v>
      </c>
      <c r="C180" s="18">
        <v>128.17</v>
      </c>
      <c r="D180" s="8" t="s">
        <v>837</v>
      </c>
      <c r="E180" s="1" t="s">
        <v>504</v>
      </c>
      <c r="F180" s="8">
        <v>10</v>
      </c>
      <c r="G180" s="18">
        <f>45/45</f>
        <v>1</v>
      </c>
      <c r="H180" s="25">
        <v>20</v>
      </c>
      <c r="I180" s="18">
        <f>98/45</f>
        <v>2.1777777777777776</v>
      </c>
      <c r="J180" s="25">
        <v>30</v>
      </c>
      <c r="K180" s="18">
        <f>183/45</f>
        <v>4.066666666666666</v>
      </c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24">
        <v>24.35294117647059</v>
      </c>
      <c r="W180" s="8" t="s">
        <v>1883</v>
      </c>
      <c r="X180" s="1" t="s">
        <v>96</v>
      </c>
    </row>
    <row r="181" spans="1:24" ht="72" customHeight="1">
      <c r="A181" s="52" t="s">
        <v>1208</v>
      </c>
      <c r="B181" s="23" t="s">
        <v>1066</v>
      </c>
      <c r="C181" s="18">
        <v>128.17</v>
      </c>
      <c r="D181" s="8" t="s">
        <v>837</v>
      </c>
      <c r="E181" s="8" t="s">
        <v>1216</v>
      </c>
      <c r="F181" s="8">
        <v>1</v>
      </c>
      <c r="G181" s="8">
        <v>0.7</v>
      </c>
      <c r="H181" s="8">
        <v>2.5</v>
      </c>
      <c r="I181" s="8">
        <v>1.3</v>
      </c>
      <c r="J181" s="8">
        <v>5</v>
      </c>
      <c r="K181" s="8">
        <v>1.5</v>
      </c>
      <c r="L181" s="8">
        <v>10</v>
      </c>
      <c r="M181" s="8">
        <v>2.5</v>
      </c>
      <c r="N181" s="8">
        <v>25</v>
      </c>
      <c r="O181" s="8">
        <v>8.7</v>
      </c>
      <c r="P181" s="8"/>
      <c r="Q181" s="8"/>
      <c r="R181" s="8"/>
      <c r="S181" s="8"/>
      <c r="T181" s="8"/>
      <c r="U181" s="8"/>
      <c r="V181" s="1">
        <v>11</v>
      </c>
      <c r="W181" s="8" t="s">
        <v>1883</v>
      </c>
      <c r="X181" s="1" t="s">
        <v>1561</v>
      </c>
    </row>
    <row r="182" spans="1:24" ht="31.5">
      <c r="A182" s="34" t="s">
        <v>1073</v>
      </c>
      <c r="B182" s="1" t="s">
        <v>2</v>
      </c>
      <c r="C182" s="18">
        <v>193.25</v>
      </c>
      <c r="D182" s="1" t="s">
        <v>775</v>
      </c>
      <c r="E182" s="1" t="s">
        <v>704</v>
      </c>
      <c r="F182" s="1">
        <v>10</v>
      </c>
      <c r="G182" s="1">
        <v>1.24</v>
      </c>
      <c r="H182" s="1">
        <v>25</v>
      </c>
      <c r="I182" s="1">
        <v>1.02</v>
      </c>
      <c r="J182" s="1">
        <v>50</v>
      </c>
      <c r="K182" s="1">
        <v>1.08</v>
      </c>
      <c r="V182" s="1" t="s">
        <v>1021</v>
      </c>
      <c r="W182" s="8" t="s">
        <v>1884</v>
      </c>
      <c r="X182" s="1" t="s">
        <v>1874</v>
      </c>
    </row>
    <row r="183" spans="1:24" ht="81" customHeight="1">
      <c r="A183" s="34" t="s">
        <v>1367</v>
      </c>
      <c r="B183" s="1" t="s">
        <v>1546</v>
      </c>
      <c r="C183" s="18">
        <v>312</v>
      </c>
      <c r="D183" s="8" t="s">
        <v>837</v>
      </c>
      <c r="E183" s="1" t="s">
        <v>1526</v>
      </c>
      <c r="F183" s="1">
        <v>0.5</v>
      </c>
      <c r="G183" s="1">
        <v>1.2</v>
      </c>
      <c r="H183" s="1">
        <v>5</v>
      </c>
      <c r="I183" s="1">
        <v>1.5</v>
      </c>
      <c r="J183" s="1">
        <v>50</v>
      </c>
      <c r="K183" s="1">
        <v>2.5</v>
      </c>
      <c r="V183" s="1" t="s">
        <v>1021</v>
      </c>
      <c r="W183" s="8" t="s">
        <v>1884</v>
      </c>
      <c r="X183" s="1" t="s">
        <v>1561</v>
      </c>
    </row>
    <row r="184" spans="1:24" ht="31.5">
      <c r="A184" s="51" t="s">
        <v>1796</v>
      </c>
      <c r="B184" s="1" t="s">
        <v>806</v>
      </c>
      <c r="C184" s="18">
        <v>188.27</v>
      </c>
      <c r="D184" s="8" t="s">
        <v>1429</v>
      </c>
      <c r="E184" s="8" t="s">
        <v>1216</v>
      </c>
      <c r="F184" s="8">
        <v>1</v>
      </c>
      <c r="G184" s="8">
        <v>1.4</v>
      </c>
      <c r="H184" s="8">
        <v>2.5</v>
      </c>
      <c r="I184" s="8">
        <v>1.7</v>
      </c>
      <c r="J184" s="8">
        <v>5</v>
      </c>
      <c r="K184" s="8">
        <v>1.7</v>
      </c>
      <c r="L184" s="8">
        <v>10</v>
      </c>
      <c r="M184" s="8">
        <v>2.1</v>
      </c>
      <c r="N184" s="8">
        <v>25</v>
      </c>
      <c r="O184" s="8">
        <v>13</v>
      </c>
      <c r="P184" s="8"/>
      <c r="Q184" s="8"/>
      <c r="R184" s="8"/>
      <c r="S184" s="8"/>
      <c r="T184" s="8"/>
      <c r="U184" s="8"/>
      <c r="V184" s="1">
        <v>11.22</v>
      </c>
      <c r="W184" s="8" t="s">
        <v>1883</v>
      </c>
      <c r="X184" s="8" t="s">
        <v>1163</v>
      </c>
    </row>
    <row r="185" spans="1:24" ht="126">
      <c r="A185" s="34" t="s">
        <v>1696</v>
      </c>
      <c r="B185" s="1" t="s">
        <v>35</v>
      </c>
      <c r="C185" s="18">
        <v>577.73</v>
      </c>
      <c r="D185" s="1" t="s">
        <v>636</v>
      </c>
      <c r="E185" s="1" t="s">
        <v>1255</v>
      </c>
      <c r="F185" s="1">
        <v>2.5</v>
      </c>
      <c r="G185" s="18">
        <v>1.07</v>
      </c>
      <c r="H185" s="1">
        <v>5</v>
      </c>
      <c r="I185" s="18">
        <v>1.27</v>
      </c>
      <c r="J185" s="1">
        <v>10</v>
      </c>
      <c r="K185" s="18">
        <v>1.63</v>
      </c>
      <c r="V185" s="1" t="s">
        <v>1021</v>
      </c>
      <c r="W185" s="8" t="s">
        <v>1884</v>
      </c>
      <c r="X185" s="1" t="s">
        <v>1874</v>
      </c>
    </row>
    <row r="186" spans="1:24" ht="114" customHeight="1">
      <c r="A186" s="52" t="s">
        <v>644</v>
      </c>
      <c r="B186" s="23" t="s">
        <v>1173</v>
      </c>
      <c r="C186" s="18">
        <v>130.185</v>
      </c>
      <c r="D186" s="8" t="s">
        <v>668</v>
      </c>
      <c r="E186" s="1" t="s">
        <v>1216</v>
      </c>
      <c r="F186" s="8">
        <v>10</v>
      </c>
      <c r="G186" s="8">
        <v>1.4</v>
      </c>
      <c r="H186" s="8">
        <v>25</v>
      </c>
      <c r="I186" s="8">
        <v>2.2</v>
      </c>
      <c r="J186" s="8">
        <v>50</v>
      </c>
      <c r="K186" s="8">
        <v>5.6</v>
      </c>
      <c r="V186" s="24">
        <v>30.88235294117647</v>
      </c>
      <c r="W186" s="8" t="s">
        <v>1883</v>
      </c>
      <c r="X186" s="8" t="s">
        <v>1163</v>
      </c>
    </row>
    <row r="187" spans="1:24" ht="57.75" customHeight="1">
      <c r="A187" s="52" t="s">
        <v>519</v>
      </c>
      <c r="B187" s="1" t="s">
        <v>746</v>
      </c>
      <c r="C187" s="18" t="s">
        <v>1274</v>
      </c>
      <c r="D187" s="1" t="s">
        <v>1429</v>
      </c>
      <c r="E187" s="1" t="s">
        <v>504</v>
      </c>
      <c r="F187" s="1">
        <v>0.1</v>
      </c>
      <c r="G187" s="18">
        <v>1.36</v>
      </c>
      <c r="H187" s="1">
        <v>0.3</v>
      </c>
      <c r="I187" s="18">
        <v>1.68</v>
      </c>
      <c r="J187" s="25">
        <v>1</v>
      </c>
      <c r="K187" s="18">
        <v>14.22</v>
      </c>
      <c r="V187" s="24">
        <v>0.3736842105263158</v>
      </c>
      <c r="W187" s="8" t="s">
        <v>1883</v>
      </c>
      <c r="X187" s="8" t="s">
        <v>1877</v>
      </c>
    </row>
    <row r="188" spans="1:24" ht="30" customHeight="1">
      <c r="A188" s="51" t="s">
        <v>1252</v>
      </c>
      <c r="B188" s="23" t="s">
        <v>379</v>
      </c>
      <c r="C188" s="18">
        <v>166.217</v>
      </c>
      <c r="D188" s="8" t="s">
        <v>412</v>
      </c>
      <c r="E188" s="8" t="s">
        <v>1216</v>
      </c>
      <c r="F188" s="8">
        <v>5</v>
      </c>
      <c r="G188" s="8">
        <v>2.8</v>
      </c>
      <c r="H188" s="8">
        <v>10</v>
      </c>
      <c r="I188" s="8">
        <v>3</v>
      </c>
      <c r="J188" s="8">
        <v>25</v>
      </c>
      <c r="K188" s="8">
        <v>1.7</v>
      </c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1">
        <v>10</v>
      </c>
      <c r="W188" s="8" t="s">
        <v>1883</v>
      </c>
      <c r="X188" s="8" t="s">
        <v>1163</v>
      </c>
    </row>
    <row r="189" spans="1:24" ht="42" customHeight="1">
      <c r="A189" s="34" t="s">
        <v>1084</v>
      </c>
      <c r="B189" s="1" t="s">
        <v>36</v>
      </c>
      <c r="C189" s="18">
        <v>293.67</v>
      </c>
      <c r="D189" s="1" t="s">
        <v>636</v>
      </c>
      <c r="E189" s="1" t="s">
        <v>704</v>
      </c>
      <c r="F189" s="1">
        <v>5</v>
      </c>
      <c r="G189" s="1">
        <v>1.37</v>
      </c>
      <c r="H189" s="1">
        <v>15</v>
      </c>
      <c r="I189" s="1">
        <v>2.83</v>
      </c>
      <c r="J189" s="1">
        <v>50</v>
      </c>
      <c r="K189" s="1">
        <v>3.96</v>
      </c>
      <c r="V189" s="24">
        <v>20.265486725663713</v>
      </c>
      <c r="W189" s="8" t="s">
        <v>1883</v>
      </c>
      <c r="X189" s="1" t="s">
        <v>1874</v>
      </c>
    </row>
    <row r="190" spans="1:24" ht="31.5">
      <c r="A190" s="52" t="s">
        <v>1067</v>
      </c>
      <c r="B190" s="23" t="s">
        <v>1005</v>
      </c>
      <c r="C190" s="18" t="s">
        <v>991</v>
      </c>
      <c r="D190" s="8" t="s">
        <v>412</v>
      </c>
      <c r="E190" s="8" t="s">
        <v>1216</v>
      </c>
      <c r="F190" s="8">
        <v>6</v>
      </c>
      <c r="G190" s="8">
        <v>1.3</v>
      </c>
      <c r="H190" s="1">
        <v>12</v>
      </c>
      <c r="I190" s="8">
        <v>2.6</v>
      </c>
      <c r="J190" s="8">
        <v>20</v>
      </c>
      <c r="K190" s="8">
        <v>6.2</v>
      </c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24">
        <v>12.88888888888889</v>
      </c>
      <c r="W190" s="8" t="s">
        <v>1883</v>
      </c>
      <c r="X190" s="1" t="s">
        <v>283</v>
      </c>
    </row>
    <row r="191" spans="1:24" ht="15.75">
      <c r="A191" s="52" t="s">
        <v>323</v>
      </c>
      <c r="B191" s="23" t="s">
        <v>1172</v>
      </c>
      <c r="C191" s="18">
        <v>165.234</v>
      </c>
      <c r="D191" s="8" t="s">
        <v>1429</v>
      </c>
      <c r="E191" s="8" t="s">
        <v>1216</v>
      </c>
      <c r="F191" s="8">
        <v>0.1</v>
      </c>
      <c r="G191" s="8">
        <v>2.1</v>
      </c>
      <c r="H191" s="1">
        <v>1</v>
      </c>
      <c r="I191" s="8">
        <v>3.7</v>
      </c>
      <c r="J191" s="8">
        <v>5</v>
      </c>
      <c r="K191" s="8">
        <v>8.1</v>
      </c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24">
        <v>0.6062499999999998</v>
      </c>
      <c r="W191" s="8" t="s">
        <v>1883</v>
      </c>
      <c r="X191" s="1" t="s">
        <v>284</v>
      </c>
    </row>
    <row r="192" spans="1:24" ht="31.5">
      <c r="A192" s="52" t="s">
        <v>695</v>
      </c>
      <c r="B192" s="1" t="s">
        <v>14</v>
      </c>
      <c r="C192" s="18">
        <v>436.51</v>
      </c>
      <c r="D192" s="1" t="s">
        <v>1429</v>
      </c>
      <c r="E192" s="1" t="s">
        <v>1255</v>
      </c>
      <c r="F192" s="1">
        <v>1</v>
      </c>
      <c r="G192" s="24">
        <v>4.5</v>
      </c>
      <c r="H192" s="1">
        <v>5</v>
      </c>
      <c r="I192" s="24">
        <v>5.9</v>
      </c>
      <c r="J192" s="24">
        <v>10</v>
      </c>
      <c r="K192" s="24">
        <v>6.3</v>
      </c>
      <c r="M192" s="24"/>
      <c r="N192" s="25"/>
      <c r="O192" s="24"/>
      <c r="V192" s="24">
        <v>0.17828038643685432</v>
      </c>
      <c r="W192" s="8" t="s">
        <v>1883</v>
      </c>
      <c r="X192" s="8" t="s">
        <v>1245</v>
      </c>
    </row>
    <row r="193" spans="1:24" ht="54" customHeight="1">
      <c r="A193" s="52" t="s">
        <v>717</v>
      </c>
      <c r="B193" s="1" t="s">
        <v>368</v>
      </c>
      <c r="C193" s="18" t="s">
        <v>1458</v>
      </c>
      <c r="D193" s="1" t="s">
        <v>775</v>
      </c>
      <c r="E193" s="1" t="s">
        <v>1216</v>
      </c>
      <c r="F193" s="1">
        <v>10</v>
      </c>
      <c r="G193" s="1">
        <v>0.82</v>
      </c>
      <c r="H193" s="1">
        <v>25</v>
      </c>
      <c r="I193" s="1">
        <v>1.15</v>
      </c>
      <c r="J193" s="1">
        <v>50</v>
      </c>
      <c r="K193" s="1">
        <v>0.58</v>
      </c>
      <c r="V193" s="1" t="s">
        <v>1021</v>
      </c>
      <c r="W193" s="8" t="s">
        <v>1884</v>
      </c>
      <c r="X193" s="1" t="s">
        <v>1347</v>
      </c>
    </row>
    <row r="194" spans="1:24" ht="102.75" customHeight="1">
      <c r="A194" s="52" t="s">
        <v>1697</v>
      </c>
      <c r="B194" s="23" t="s">
        <v>251</v>
      </c>
      <c r="C194" s="18">
        <v>170.6</v>
      </c>
      <c r="D194" s="1" t="s">
        <v>1429</v>
      </c>
      <c r="E194" s="1" t="s">
        <v>254</v>
      </c>
      <c r="F194" s="1">
        <v>10</v>
      </c>
      <c r="G194" s="18">
        <v>1.6</v>
      </c>
      <c r="H194" s="1">
        <v>25</v>
      </c>
      <c r="I194" s="18">
        <v>1.8</v>
      </c>
      <c r="J194" s="1">
        <v>65</v>
      </c>
      <c r="K194" s="18">
        <v>1.2</v>
      </c>
      <c r="M194" s="18"/>
      <c r="O194" s="24"/>
      <c r="Q194" s="18"/>
      <c r="S194" s="18"/>
      <c r="U194" s="24"/>
      <c r="V194" s="1" t="s">
        <v>1021</v>
      </c>
      <c r="W194" s="8" t="s">
        <v>1884</v>
      </c>
      <c r="X194" s="1" t="s">
        <v>1561</v>
      </c>
    </row>
    <row r="195" spans="1:24" ht="15.75">
      <c r="A195" s="52" t="s">
        <v>1797</v>
      </c>
      <c r="B195" s="1" t="s">
        <v>285</v>
      </c>
      <c r="C195" s="18">
        <v>186.59</v>
      </c>
      <c r="D195" s="1" t="s">
        <v>1429</v>
      </c>
      <c r="E195" s="1" t="s">
        <v>866</v>
      </c>
      <c r="F195" s="1">
        <v>0.25</v>
      </c>
      <c r="G195" s="18">
        <v>2</v>
      </c>
      <c r="H195" s="1">
        <v>0.5</v>
      </c>
      <c r="I195" s="18">
        <v>3.3</v>
      </c>
      <c r="J195" s="1">
        <v>1</v>
      </c>
      <c r="K195" s="18">
        <v>5.1</v>
      </c>
      <c r="L195" s="1">
        <v>2.5</v>
      </c>
      <c r="M195" s="18">
        <v>7.8</v>
      </c>
      <c r="N195" s="1">
        <v>5</v>
      </c>
      <c r="O195" s="24">
        <v>5</v>
      </c>
      <c r="Q195" s="18"/>
      <c r="S195" s="18"/>
      <c r="U195" s="24"/>
      <c r="V195" s="24">
        <v>0.44230769230769235</v>
      </c>
      <c r="W195" s="8" t="s">
        <v>1883</v>
      </c>
      <c r="X195" s="1" t="s">
        <v>1561</v>
      </c>
    </row>
    <row r="196" spans="1:24" ht="63">
      <c r="A196" s="51" t="s">
        <v>662</v>
      </c>
      <c r="B196" s="23" t="s">
        <v>1297</v>
      </c>
      <c r="C196" s="18">
        <v>112.557</v>
      </c>
      <c r="D196" s="8" t="s">
        <v>271</v>
      </c>
      <c r="E196" s="8" t="s">
        <v>1216</v>
      </c>
      <c r="F196" s="8">
        <v>5</v>
      </c>
      <c r="G196" s="8">
        <v>1.1</v>
      </c>
      <c r="H196" s="8">
        <v>10</v>
      </c>
      <c r="I196" s="8">
        <v>1.7</v>
      </c>
      <c r="J196" s="8">
        <v>25</v>
      </c>
      <c r="K196" s="8">
        <v>1.6</v>
      </c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1" t="s">
        <v>1021</v>
      </c>
      <c r="W196" s="8" t="s">
        <v>1884</v>
      </c>
      <c r="X196" s="8" t="s">
        <v>1163</v>
      </c>
    </row>
    <row r="197" spans="1:24" ht="31.5">
      <c r="A197" s="34" t="s">
        <v>973</v>
      </c>
      <c r="B197" s="1" t="s">
        <v>1069</v>
      </c>
      <c r="C197" s="18">
        <v>180.59</v>
      </c>
      <c r="D197" s="8" t="s">
        <v>589</v>
      </c>
      <c r="E197" s="1" t="s">
        <v>704</v>
      </c>
      <c r="F197" s="1">
        <v>2.5</v>
      </c>
      <c r="G197" s="1">
        <v>2.7</v>
      </c>
      <c r="H197" s="1">
        <v>5</v>
      </c>
      <c r="I197" s="1">
        <v>4.95</v>
      </c>
      <c r="J197" s="1">
        <v>10</v>
      </c>
      <c r="K197" s="1">
        <v>3</v>
      </c>
      <c r="V197" s="24">
        <v>2.833333333333333</v>
      </c>
      <c r="W197" s="8" t="s">
        <v>1883</v>
      </c>
      <c r="X197" s="8" t="s">
        <v>1053</v>
      </c>
    </row>
    <row r="198" spans="1:24" ht="63">
      <c r="A198" s="34" t="s">
        <v>969</v>
      </c>
      <c r="B198" s="1" t="s">
        <v>37</v>
      </c>
      <c r="C198" s="18">
        <v>282.69</v>
      </c>
      <c r="D198" s="1" t="s">
        <v>636</v>
      </c>
      <c r="E198" s="1" t="s">
        <v>1255</v>
      </c>
      <c r="F198" s="1">
        <v>0.5</v>
      </c>
      <c r="G198" s="24">
        <v>8</v>
      </c>
      <c r="H198" s="1">
        <v>5</v>
      </c>
      <c r="I198" s="24">
        <v>7</v>
      </c>
      <c r="J198" s="1">
        <v>10</v>
      </c>
      <c r="K198" s="24">
        <v>7.5</v>
      </c>
      <c r="V198" s="1" t="s">
        <v>876</v>
      </c>
      <c r="W198" s="8" t="s">
        <v>1883</v>
      </c>
      <c r="X198" s="1" t="s">
        <v>1874</v>
      </c>
    </row>
    <row r="199" spans="1:24" ht="73.5" customHeight="1">
      <c r="A199" s="34" t="s">
        <v>1013</v>
      </c>
      <c r="B199" s="1" t="s">
        <v>38</v>
      </c>
      <c r="C199" s="18">
        <v>237.68</v>
      </c>
      <c r="D199" s="1" t="s">
        <v>636</v>
      </c>
      <c r="E199" s="1" t="s">
        <v>1255</v>
      </c>
      <c r="F199" s="1">
        <v>0.5</v>
      </c>
      <c r="G199" s="1">
        <v>0.9</v>
      </c>
      <c r="H199" s="1">
        <v>5</v>
      </c>
      <c r="I199" s="1">
        <v>0.7</v>
      </c>
      <c r="J199" s="1">
        <v>25</v>
      </c>
      <c r="K199" s="24">
        <v>1</v>
      </c>
      <c r="V199" s="1" t="s">
        <v>1021</v>
      </c>
      <c r="W199" s="8" t="s">
        <v>1884</v>
      </c>
      <c r="X199" s="1" t="s">
        <v>1874</v>
      </c>
    </row>
    <row r="200" spans="1:24" ht="94.5" customHeight="1">
      <c r="A200" s="52" t="s">
        <v>1310</v>
      </c>
      <c r="B200" s="1" t="s">
        <v>163</v>
      </c>
      <c r="C200" s="18">
        <v>193.01</v>
      </c>
      <c r="D200" s="1" t="s">
        <v>636</v>
      </c>
      <c r="E200" s="1" t="s">
        <v>452</v>
      </c>
      <c r="F200" s="1">
        <v>3</v>
      </c>
      <c r="G200" s="18">
        <v>2.24</v>
      </c>
      <c r="H200" s="1">
        <v>10</v>
      </c>
      <c r="I200" s="18">
        <v>3.36</v>
      </c>
      <c r="J200" s="1">
        <v>30</v>
      </c>
      <c r="K200" s="18">
        <v>8.99</v>
      </c>
      <c r="V200" s="18">
        <v>7.75</v>
      </c>
      <c r="W200" s="8" t="s">
        <v>1883</v>
      </c>
      <c r="X200" s="1" t="s">
        <v>1874</v>
      </c>
    </row>
    <row r="201" spans="1:24" ht="94.5" customHeight="1">
      <c r="A201" s="34" t="s">
        <v>1698</v>
      </c>
      <c r="B201" s="1" t="s">
        <v>3</v>
      </c>
      <c r="C201" s="18">
        <v>281.67</v>
      </c>
      <c r="D201" s="1" t="s">
        <v>636</v>
      </c>
      <c r="E201" s="1" t="s">
        <v>1216</v>
      </c>
      <c r="F201" s="1">
        <v>5</v>
      </c>
      <c r="G201" s="18">
        <v>3.96</v>
      </c>
      <c r="H201" s="1">
        <v>10</v>
      </c>
      <c r="I201" s="18">
        <v>2.62</v>
      </c>
      <c r="J201" s="1">
        <v>25</v>
      </c>
      <c r="K201" s="18">
        <v>3.22</v>
      </c>
      <c r="V201" s="24">
        <v>19.499999999999996</v>
      </c>
      <c r="W201" s="8" t="s">
        <v>1883</v>
      </c>
      <c r="X201" s="1" t="s">
        <v>1874</v>
      </c>
    </row>
    <row r="202" spans="1:24" ht="31.5">
      <c r="A202" s="51" t="s">
        <v>397</v>
      </c>
      <c r="B202" s="23" t="s">
        <v>818</v>
      </c>
      <c r="C202" s="18">
        <v>260.89</v>
      </c>
      <c r="D202" s="8" t="s">
        <v>392</v>
      </c>
      <c r="E202" s="8" t="s">
        <v>1216</v>
      </c>
      <c r="F202" s="8">
        <v>5</v>
      </c>
      <c r="G202" s="8">
        <v>1.6</v>
      </c>
      <c r="H202" s="8">
        <v>10</v>
      </c>
      <c r="I202" s="8">
        <v>3.3</v>
      </c>
      <c r="J202" s="8">
        <v>25</v>
      </c>
      <c r="K202" s="8">
        <v>5.7</v>
      </c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1">
        <v>9.1</v>
      </c>
      <c r="W202" s="8" t="s">
        <v>1883</v>
      </c>
      <c r="X202" s="8" t="s">
        <v>1163</v>
      </c>
    </row>
    <row r="203" spans="1:24" ht="42.75" customHeight="1">
      <c r="A203" s="34" t="s">
        <v>979</v>
      </c>
      <c r="B203" s="1" t="s">
        <v>4</v>
      </c>
      <c r="C203" s="18">
        <v>136.62</v>
      </c>
      <c r="D203" s="1" t="s">
        <v>636</v>
      </c>
      <c r="E203" s="1" t="s">
        <v>1216</v>
      </c>
      <c r="F203" s="1">
        <v>5</v>
      </c>
      <c r="G203" s="1">
        <v>2.35</v>
      </c>
      <c r="H203" s="1">
        <v>15</v>
      </c>
      <c r="I203" s="1">
        <v>1.66</v>
      </c>
      <c r="J203" s="1">
        <v>50</v>
      </c>
      <c r="K203" s="1">
        <v>1.92</v>
      </c>
      <c r="V203" s="1" t="s">
        <v>1021</v>
      </c>
      <c r="W203" s="8" t="s">
        <v>1884</v>
      </c>
      <c r="X203" s="1" t="s">
        <v>1874</v>
      </c>
    </row>
    <row r="204" spans="1:24" ht="31.5">
      <c r="A204" s="34" t="s">
        <v>330</v>
      </c>
      <c r="B204" s="1" t="s">
        <v>331</v>
      </c>
      <c r="C204" s="18">
        <v>204.4</v>
      </c>
      <c r="D204" s="1" t="s">
        <v>1429</v>
      </c>
      <c r="E204" s="1" t="s">
        <v>147</v>
      </c>
      <c r="F204" s="1">
        <v>10</v>
      </c>
      <c r="G204" s="1">
        <v>1</v>
      </c>
      <c r="H204" s="1">
        <v>25</v>
      </c>
      <c r="I204" s="1">
        <v>1.3</v>
      </c>
      <c r="J204" s="1">
        <v>50</v>
      </c>
      <c r="K204" s="1">
        <v>1</v>
      </c>
      <c r="V204" s="1" t="s">
        <v>1021</v>
      </c>
      <c r="W204" s="8" t="s">
        <v>1884</v>
      </c>
      <c r="X204" s="1" t="s">
        <v>1561</v>
      </c>
    </row>
    <row r="205" spans="1:24" ht="47.25">
      <c r="A205" s="34" t="s">
        <v>1699</v>
      </c>
      <c r="B205" s="1" t="s">
        <v>164</v>
      </c>
      <c r="C205" s="18">
        <v>268.66</v>
      </c>
      <c r="D205" s="1" t="s">
        <v>636</v>
      </c>
      <c r="E205" s="1" t="s">
        <v>452</v>
      </c>
      <c r="F205" s="1">
        <v>2.5</v>
      </c>
      <c r="G205" s="1">
        <v>10.82</v>
      </c>
      <c r="H205" s="1">
        <v>5</v>
      </c>
      <c r="I205" s="1">
        <v>9.86</v>
      </c>
      <c r="J205" s="1">
        <v>10</v>
      </c>
      <c r="K205" s="1">
        <v>10.72</v>
      </c>
      <c r="V205" s="1" t="s">
        <v>876</v>
      </c>
      <c r="W205" s="8" t="s">
        <v>1883</v>
      </c>
      <c r="X205" s="1" t="s">
        <v>1874</v>
      </c>
    </row>
    <row r="206" spans="1:24" ht="47.25">
      <c r="A206" s="34" t="s">
        <v>456</v>
      </c>
      <c r="B206" s="1" t="s">
        <v>70</v>
      </c>
      <c r="C206" s="18">
        <v>207.66</v>
      </c>
      <c r="D206" s="1" t="s">
        <v>636</v>
      </c>
      <c r="E206" s="1" t="s">
        <v>704</v>
      </c>
      <c r="F206" s="1">
        <v>0.1</v>
      </c>
      <c r="G206" s="18">
        <v>1.07</v>
      </c>
      <c r="H206" s="1">
        <v>1</v>
      </c>
      <c r="I206" s="18">
        <v>0.98</v>
      </c>
      <c r="J206" s="1">
        <v>10</v>
      </c>
      <c r="K206" s="18">
        <v>1.11</v>
      </c>
      <c r="V206" s="1" t="s">
        <v>1021</v>
      </c>
      <c r="W206" s="8" t="s">
        <v>1884</v>
      </c>
      <c r="X206" s="1" t="s">
        <v>1874</v>
      </c>
    </row>
    <row r="207" spans="1:24" ht="66" customHeight="1">
      <c r="A207" s="34" t="s">
        <v>1866</v>
      </c>
      <c r="B207" s="1" t="s">
        <v>1867</v>
      </c>
      <c r="C207" s="18">
        <v>149.6</v>
      </c>
      <c r="D207" s="1" t="s">
        <v>1818</v>
      </c>
      <c r="E207" s="1" t="s">
        <v>1216</v>
      </c>
      <c r="F207" s="1">
        <v>0.0075</v>
      </c>
      <c r="G207" s="1">
        <v>1.5</v>
      </c>
      <c r="H207" s="1">
        <v>0.015</v>
      </c>
      <c r="I207" s="24">
        <v>4.4</v>
      </c>
      <c r="J207" s="1">
        <v>0.038</v>
      </c>
      <c r="K207" s="1">
        <v>7.8</v>
      </c>
      <c r="L207" s="1">
        <v>0.075</v>
      </c>
      <c r="M207" s="1">
        <v>10.8</v>
      </c>
      <c r="N207" s="1">
        <v>0.15</v>
      </c>
      <c r="O207" s="1">
        <v>9.5</v>
      </c>
      <c r="V207" s="1">
        <v>0.01</v>
      </c>
      <c r="W207" s="8" t="s">
        <v>1883</v>
      </c>
      <c r="X207" s="8" t="s">
        <v>1411</v>
      </c>
    </row>
    <row r="208" spans="1:24" ht="78.75" customHeight="1">
      <c r="A208" s="34" t="s">
        <v>1866</v>
      </c>
      <c r="B208" s="1" t="s">
        <v>1867</v>
      </c>
      <c r="C208" s="18">
        <v>149.6</v>
      </c>
      <c r="D208" s="1" t="s">
        <v>1818</v>
      </c>
      <c r="E208" s="1" t="s">
        <v>704</v>
      </c>
      <c r="F208" s="1">
        <v>0.01</v>
      </c>
      <c r="G208" s="1">
        <v>3.5</v>
      </c>
      <c r="H208" s="1">
        <v>0.03</v>
      </c>
      <c r="I208" s="1">
        <v>12.3</v>
      </c>
      <c r="J208" s="18">
        <v>0.1</v>
      </c>
      <c r="K208" s="1">
        <v>27.7</v>
      </c>
      <c r="V208" s="27">
        <v>0.008511194029850747</v>
      </c>
      <c r="W208" s="8" t="s">
        <v>1883</v>
      </c>
      <c r="X208" s="8" t="s">
        <v>676</v>
      </c>
    </row>
    <row r="209" spans="1:24" ht="78.75">
      <c r="A209" s="34" t="s">
        <v>1220</v>
      </c>
      <c r="B209" s="1" t="s">
        <v>1337</v>
      </c>
      <c r="C209" s="18">
        <v>132.3</v>
      </c>
      <c r="D209" s="1" t="s">
        <v>1818</v>
      </c>
      <c r="E209" s="1" t="s">
        <v>504</v>
      </c>
      <c r="F209" s="1">
        <v>0.005</v>
      </c>
      <c r="G209" s="24">
        <v>8.1</v>
      </c>
      <c r="H209" s="1">
        <v>0.05</v>
      </c>
      <c r="I209" s="24">
        <v>27.8</v>
      </c>
      <c r="J209" s="24">
        <v>0.1</v>
      </c>
      <c r="K209" s="24">
        <v>48.2</v>
      </c>
      <c r="L209" s="25"/>
      <c r="M209" s="24"/>
      <c r="N209" s="25"/>
      <c r="O209" s="24"/>
      <c r="V209" s="27">
        <v>0.002754778948978454</v>
      </c>
      <c r="W209" s="8" t="s">
        <v>1883</v>
      </c>
      <c r="X209" s="8" t="s">
        <v>573</v>
      </c>
    </row>
    <row r="210" spans="1:24" ht="78.75">
      <c r="A210" s="34" t="s">
        <v>1220</v>
      </c>
      <c r="B210" s="1" t="s">
        <v>1337</v>
      </c>
      <c r="C210" s="18">
        <v>132.3</v>
      </c>
      <c r="D210" s="1" t="s">
        <v>1818</v>
      </c>
      <c r="E210" s="1" t="s">
        <v>504</v>
      </c>
      <c r="F210" s="1">
        <v>0.0015</v>
      </c>
      <c r="G210" s="24">
        <v>1.2</v>
      </c>
      <c r="H210" s="1">
        <v>0.0075</v>
      </c>
      <c r="I210" s="1">
        <v>2.9</v>
      </c>
      <c r="J210" s="1">
        <v>0.015</v>
      </c>
      <c r="K210" s="1">
        <v>9.3</v>
      </c>
      <c r="L210" s="1">
        <v>0.0375</v>
      </c>
      <c r="M210" s="1">
        <v>17.7</v>
      </c>
      <c r="N210" s="1">
        <v>0.075</v>
      </c>
      <c r="O210" s="1">
        <v>23.5</v>
      </c>
      <c r="V210" s="27">
        <v>0.0076171875</v>
      </c>
      <c r="W210" s="8" t="s">
        <v>1883</v>
      </c>
      <c r="X210" s="8" t="s">
        <v>538</v>
      </c>
    </row>
    <row r="211" spans="1:24" ht="78.75">
      <c r="A211" s="34" t="s">
        <v>1220</v>
      </c>
      <c r="B211" s="1" t="s">
        <v>1337</v>
      </c>
      <c r="C211" s="18">
        <v>132.3</v>
      </c>
      <c r="D211" s="1" t="s">
        <v>1818</v>
      </c>
      <c r="E211" s="1" t="s">
        <v>1216</v>
      </c>
      <c r="F211" s="1">
        <v>0.00075</v>
      </c>
      <c r="G211" s="1">
        <v>0.9</v>
      </c>
      <c r="H211" s="1">
        <v>0.0015</v>
      </c>
      <c r="I211" s="24">
        <v>1.2</v>
      </c>
      <c r="J211" s="1">
        <v>0.0075</v>
      </c>
      <c r="K211" s="1">
        <v>4.4</v>
      </c>
      <c r="L211" s="1">
        <v>0.015</v>
      </c>
      <c r="M211" s="1">
        <v>9.1</v>
      </c>
      <c r="N211" s="1">
        <v>0.0375</v>
      </c>
      <c r="O211" s="1">
        <v>8.5</v>
      </c>
      <c r="V211" s="1">
        <v>0.0049</v>
      </c>
      <c r="W211" s="8" t="s">
        <v>1883</v>
      </c>
      <c r="X211" s="8" t="s">
        <v>538</v>
      </c>
    </row>
    <row r="212" spans="1:24" ht="78.75">
      <c r="A212" s="34" t="s">
        <v>1220</v>
      </c>
      <c r="B212" s="1" t="s">
        <v>1337</v>
      </c>
      <c r="C212" s="18">
        <v>132.3</v>
      </c>
      <c r="D212" s="1" t="s">
        <v>1818</v>
      </c>
      <c r="E212" s="1" t="s">
        <v>1216</v>
      </c>
      <c r="F212" s="1">
        <v>0.00375</v>
      </c>
      <c r="G212" s="18">
        <v>1.3</v>
      </c>
      <c r="H212" s="1">
        <v>0.0075</v>
      </c>
      <c r="I212" s="18">
        <v>2.6</v>
      </c>
      <c r="J212" s="1">
        <v>0.015</v>
      </c>
      <c r="K212" s="18">
        <v>7</v>
      </c>
      <c r="L212" s="1">
        <v>0.0375</v>
      </c>
      <c r="M212" s="18">
        <v>10.9</v>
      </c>
      <c r="N212" s="1">
        <v>0.075</v>
      </c>
      <c r="O212" s="24">
        <v>14</v>
      </c>
      <c r="V212" s="1">
        <v>0.0082</v>
      </c>
      <c r="W212" s="8" t="s">
        <v>1883</v>
      </c>
      <c r="X212" s="1" t="s">
        <v>823</v>
      </c>
    </row>
    <row r="213" spans="1:24" ht="78.75">
      <c r="A213" s="34" t="s">
        <v>1220</v>
      </c>
      <c r="B213" s="1" t="s">
        <v>1337</v>
      </c>
      <c r="C213" s="18">
        <v>132.3</v>
      </c>
      <c r="D213" s="1" t="s">
        <v>1818</v>
      </c>
      <c r="E213" s="1" t="s">
        <v>704</v>
      </c>
      <c r="F213" s="1">
        <v>0.0015</v>
      </c>
      <c r="G213" s="24">
        <v>1.5</v>
      </c>
      <c r="H213" s="1">
        <v>0.0075</v>
      </c>
      <c r="I213" s="1">
        <v>3</v>
      </c>
      <c r="J213" s="1">
        <v>0.015</v>
      </c>
      <c r="K213" s="1">
        <v>4.7</v>
      </c>
      <c r="L213" s="1">
        <v>0.0375</v>
      </c>
      <c r="M213" s="1">
        <v>10.3</v>
      </c>
      <c r="N213" s="1">
        <v>0.075</v>
      </c>
      <c r="O213" s="1">
        <v>28</v>
      </c>
      <c r="V213" s="27">
        <v>0.0075</v>
      </c>
      <c r="W213" s="8" t="s">
        <v>1883</v>
      </c>
      <c r="X213" s="8" t="s">
        <v>538</v>
      </c>
    </row>
    <row r="214" spans="1:24" ht="81.75" customHeight="1">
      <c r="A214" s="34" t="s">
        <v>1220</v>
      </c>
      <c r="B214" s="1" t="s">
        <v>1337</v>
      </c>
      <c r="C214" s="18">
        <v>132.3</v>
      </c>
      <c r="D214" s="1" t="s">
        <v>1818</v>
      </c>
      <c r="E214" s="1" t="s">
        <v>1255</v>
      </c>
      <c r="F214" s="1">
        <v>0.0015</v>
      </c>
      <c r="G214" s="24">
        <v>1</v>
      </c>
      <c r="H214" s="1">
        <v>0.0075</v>
      </c>
      <c r="I214" s="1">
        <v>3</v>
      </c>
      <c r="J214" s="1">
        <v>0.015</v>
      </c>
      <c r="K214" s="1">
        <v>9.5</v>
      </c>
      <c r="L214" s="1">
        <v>0.0375</v>
      </c>
      <c r="M214" s="1">
        <v>6.4</v>
      </c>
      <c r="N214" s="1">
        <v>0.075</v>
      </c>
      <c r="O214" s="1">
        <v>10.3</v>
      </c>
      <c r="V214" s="27">
        <v>0.0075</v>
      </c>
      <c r="W214" s="8" t="s">
        <v>1883</v>
      </c>
      <c r="X214" s="8" t="s">
        <v>538</v>
      </c>
    </row>
    <row r="215" spans="1:24" ht="78.75">
      <c r="A215" s="34" t="s">
        <v>1220</v>
      </c>
      <c r="B215" s="1" t="s">
        <v>1337</v>
      </c>
      <c r="C215" s="18">
        <v>132.3</v>
      </c>
      <c r="D215" s="1" t="s">
        <v>1818</v>
      </c>
      <c r="E215" s="1" t="s">
        <v>1273</v>
      </c>
      <c r="F215" s="1">
        <v>0.0015</v>
      </c>
      <c r="G215" s="24">
        <v>0.9</v>
      </c>
      <c r="H215" s="1">
        <v>0.0075</v>
      </c>
      <c r="I215" s="1">
        <v>3.3</v>
      </c>
      <c r="J215" s="1">
        <v>0.015</v>
      </c>
      <c r="K215" s="1">
        <v>8.4</v>
      </c>
      <c r="L215" s="1">
        <v>0.0375</v>
      </c>
      <c r="M215" s="1">
        <v>14</v>
      </c>
      <c r="N215" s="1">
        <v>0.075</v>
      </c>
      <c r="O215" s="1">
        <v>17.6</v>
      </c>
      <c r="V215" s="27">
        <v>0.006750000000000001</v>
      </c>
      <c r="W215" s="8" t="s">
        <v>1883</v>
      </c>
      <c r="X215" s="8" t="s">
        <v>538</v>
      </c>
    </row>
    <row r="216" spans="1:24" ht="60" customHeight="1">
      <c r="A216" s="34" t="s">
        <v>1220</v>
      </c>
      <c r="B216" s="1" t="s">
        <v>1337</v>
      </c>
      <c r="C216" s="18">
        <v>132.3</v>
      </c>
      <c r="D216" s="1" t="s">
        <v>1818</v>
      </c>
      <c r="E216" s="1" t="s">
        <v>452</v>
      </c>
      <c r="F216" s="1">
        <v>0.0015</v>
      </c>
      <c r="G216" s="24">
        <v>2</v>
      </c>
      <c r="H216" s="1">
        <v>0.0075</v>
      </c>
      <c r="I216" s="1">
        <v>0.8</v>
      </c>
      <c r="J216" s="1">
        <v>0.015</v>
      </c>
      <c r="K216" s="1">
        <v>2.1</v>
      </c>
      <c r="L216" s="1">
        <v>0.0375</v>
      </c>
      <c r="M216" s="1">
        <v>2.3</v>
      </c>
      <c r="N216" s="1">
        <v>0.075</v>
      </c>
      <c r="O216" s="1">
        <v>4.7</v>
      </c>
      <c r="V216" s="27">
        <v>0.0484375</v>
      </c>
      <c r="W216" s="8" t="s">
        <v>1883</v>
      </c>
      <c r="X216" s="1" t="s">
        <v>538</v>
      </c>
    </row>
    <row r="217" spans="1:24" ht="78.75">
      <c r="A217" s="34" t="s">
        <v>1220</v>
      </c>
      <c r="B217" s="1" t="s">
        <v>1337</v>
      </c>
      <c r="C217" s="18">
        <v>132.3</v>
      </c>
      <c r="D217" s="1" t="s">
        <v>1818</v>
      </c>
      <c r="E217" s="1" t="s">
        <v>452</v>
      </c>
      <c r="F217" s="1">
        <v>0.00375</v>
      </c>
      <c r="G217" s="24">
        <v>0.8</v>
      </c>
      <c r="H217" s="1">
        <v>0.0075</v>
      </c>
      <c r="I217" s="24">
        <v>0.8</v>
      </c>
      <c r="J217" s="1">
        <v>0.015</v>
      </c>
      <c r="K217" s="24">
        <v>0.8</v>
      </c>
      <c r="L217" s="1">
        <v>0.0375</v>
      </c>
      <c r="M217" s="24">
        <v>1.5</v>
      </c>
      <c r="N217" s="1">
        <v>0.075</v>
      </c>
      <c r="O217" s="24">
        <v>3.7</v>
      </c>
      <c r="V217" s="1">
        <v>0.063</v>
      </c>
      <c r="W217" s="8" t="s">
        <v>1883</v>
      </c>
      <c r="X217" s="1" t="s">
        <v>823</v>
      </c>
    </row>
    <row r="218" spans="1:24" ht="63">
      <c r="A218" s="51" t="s">
        <v>791</v>
      </c>
      <c r="B218" s="23" t="s">
        <v>1242</v>
      </c>
      <c r="C218" s="18">
        <v>250.722</v>
      </c>
      <c r="D218" s="8" t="s">
        <v>916</v>
      </c>
      <c r="E218" s="8" t="s">
        <v>1216</v>
      </c>
      <c r="F218" s="8">
        <v>0.025</v>
      </c>
      <c r="G218" s="8">
        <v>11.6</v>
      </c>
      <c r="H218" s="8">
        <v>0.05</v>
      </c>
      <c r="I218" s="8">
        <v>15.4</v>
      </c>
      <c r="J218" s="8">
        <v>0.1</v>
      </c>
      <c r="K218" s="8">
        <v>18.6</v>
      </c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1">
        <v>0.005</v>
      </c>
      <c r="W218" s="8" t="s">
        <v>1883</v>
      </c>
      <c r="X218" s="8" t="s">
        <v>1163</v>
      </c>
    </row>
    <row r="219" spans="1:24" ht="67.5" customHeight="1">
      <c r="A219" s="51" t="s">
        <v>1700</v>
      </c>
      <c r="B219" s="23" t="s">
        <v>272</v>
      </c>
      <c r="C219" s="18">
        <v>171.6</v>
      </c>
      <c r="D219" s="8" t="s">
        <v>1339</v>
      </c>
      <c r="E219" s="8" t="s">
        <v>347</v>
      </c>
      <c r="F219" s="8">
        <v>1</v>
      </c>
      <c r="G219" s="8">
        <v>1.2</v>
      </c>
      <c r="H219" s="8">
        <v>10</v>
      </c>
      <c r="I219" s="8">
        <v>0.3</v>
      </c>
      <c r="J219" s="8">
        <v>25</v>
      </c>
      <c r="K219" s="8">
        <v>1.5</v>
      </c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1" t="s">
        <v>1021</v>
      </c>
      <c r="W219" s="8" t="s">
        <v>1884</v>
      </c>
      <c r="X219" s="8" t="s">
        <v>1561</v>
      </c>
    </row>
    <row r="220" spans="1:24" ht="31.5">
      <c r="A220" s="59" t="s">
        <v>1108</v>
      </c>
      <c r="B220" s="23" t="s">
        <v>1470</v>
      </c>
      <c r="C220" s="18">
        <v>162.7</v>
      </c>
      <c r="D220" s="8" t="s">
        <v>392</v>
      </c>
      <c r="E220" s="8" t="s">
        <v>1216</v>
      </c>
      <c r="F220" s="8">
        <v>10</v>
      </c>
      <c r="G220" s="8">
        <v>1</v>
      </c>
      <c r="H220" s="8">
        <v>25</v>
      </c>
      <c r="I220" s="8">
        <v>1.6</v>
      </c>
      <c r="J220" s="8">
        <v>50</v>
      </c>
      <c r="K220" s="8">
        <v>2.3</v>
      </c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1" t="s">
        <v>1021</v>
      </c>
      <c r="W220" s="8" t="s">
        <v>1884</v>
      </c>
      <c r="X220" s="8" t="s">
        <v>1163</v>
      </c>
    </row>
    <row r="221" spans="1:24" ht="31.5">
      <c r="A221" s="51" t="s">
        <v>1040</v>
      </c>
      <c r="B221" s="23" t="s">
        <v>958</v>
      </c>
      <c r="C221" s="18">
        <v>288.939</v>
      </c>
      <c r="D221" s="8" t="s">
        <v>392</v>
      </c>
      <c r="E221" s="8" t="s">
        <v>1216</v>
      </c>
      <c r="F221" s="8">
        <v>10</v>
      </c>
      <c r="G221" s="8">
        <v>1.7</v>
      </c>
      <c r="H221" s="8">
        <v>25</v>
      </c>
      <c r="I221" s="8">
        <v>4.8</v>
      </c>
      <c r="J221" s="8">
        <v>50</v>
      </c>
      <c r="K221" s="8">
        <v>7.3</v>
      </c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1">
        <v>16</v>
      </c>
      <c r="W221" s="8" t="s">
        <v>1883</v>
      </c>
      <c r="X221" s="8" t="s">
        <v>1163</v>
      </c>
    </row>
    <row r="222" spans="1:24" ht="97.5" customHeight="1">
      <c r="A222" s="34" t="s">
        <v>1701</v>
      </c>
      <c r="B222" s="1" t="s">
        <v>71</v>
      </c>
      <c r="C222" s="18">
        <v>256.69</v>
      </c>
      <c r="D222" s="1" t="s">
        <v>636</v>
      </c>
      <c r="E222" s="1" t="s">
        <v>704</v>
      </c>
      <c r="F222" s="1">
        <v>5</v>
      </c>
      <c r="G222" s="1">
        <v>2</v>
      </c>
      <c r="H222" s="1">
        <v>15</v>
      </c>
      <c r="I222" s="1">
        <v>0.85</v>
      </c>
      <c r="J222" s="1">
        <v>50</v>
      </c>
      <c r="K222" s="1">
        <v>5.29</v>
      </c>
      <c r="V222" s="24">
        <v>31.948198198198195</v>
      </c>
      <c r="W222" s="8" t="s">
        <v>1883</v>
      </c>
      <c r="X222" s="1" t="s">
        <v>1874</v>
      </c>
    </row>
    <row r="223" spans="1:24" ht="97.5" customHeight="1">
      <c r="A223" s="51" t="s">
        <v>1702</v>
      </c>
      <c r="B223" s="23" t="s">
        <v>97</v>
      </c>
      <c r="C223" s="18">
        <v>156.6</v>
      </c>
      <c r="D223" s="8" t="s">
        <v>889</v>
      </c>
      <c r="E223" s="8" t="s">
        <v>200</v>
      </c>
      <c r="F223" s="8">
        <v>10</v>
      </c>
      <c r="G223" s="8">
        <v>1.6</v>
      </c>
      <c r="H223" s="8">
        <v>25</v>
      </c>
      <c r="I223" s="8">
        <v>2.8</v>
      </c>
      <c r="J223" s="8">
        <v>50</v>
      </c>
      <c r="K223" s="8">
        <v>3.6</v>
      </c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1">
        <v>31.250000000000004</v>
      </c>
      <c r="W223" s="8" t="s">
        <v>1883</v>
      </c>
      <c r="X223" s="8" t="s">
        <v>1561</v>
      </c>
    </row>
    <row r="224" spans="1:24" ht="97.5" customHeight="1">
      <c r="A224" s="34" t="s">
        <v>417</v>
      </c>
      <c r="B224" s="1" t="s">
        <v>193</v>
      </c>
      <c r="C224" s="18">
        <v>168.6225</v>
      </c>
      <c r="D224" s="1" t="s">
        <v>636</v>
      </c>
      <c r="E224" s="1" t="s">
        <v>1216</v>
      </c>
      <c r="F224" s="1">
        <v>10</v>
      </c>
      <c r="G224" s="1">
        <v>0.86</v>
      </c>
      <c r="H224" s="1">
        <v>25</v>
      </c>
      <c r="I224" s="1">
        <v>0.73</v>
      </c>
      <c r="J224" s="1">
        <v>50</v>
      </c>
      <c r="K224" s="1">
        <v>1.25</v>
      </c>
      <c r="V224" s="1" t="s">
        <v>1021</v>
      </c>
      <c r="W224" s="8" t="s">
        <v>1884</v>
      </c>
      <c r="X224" s="1" t="s">
        <v>1874</v>
      </c>
    </row>
    <row r="225" spans="1:24" ht="97.5" customHeight="1">
      <c r="A225" s="52" t="s">
        <v>1161</v>
      </c>
      <c r="B225" s="8" t="s">
        <v>279</v>
      </c>
      <c r="C225" s="18">
        <v>273.73</v>
      </c>
      <c r="D225" s="1" t="s">
        <v>636</v>
      </c>
      <c r="E225" s="1" t="s">
        <v>704</v>
      </c>
      <c r="F225" s="1">
        <v>1</v>
      </c>
      <c r="G225" s="8">
        <v>0.8</v>
      </c>
      <c r="H225" s="1">
        <v>2.5</v>
      </c>
      <c r="I225" s="8">
        <v>0.74</v>
      </c>
      <c r="J225" s="1">
        <v>5</v>
      </c>
      <c r="K225" s="8">
        <v>1.07</v>
      </c>
      <c r="V225" s="1" t="s">
        <v>1021</v>
      </c>
      <c r="W225" s="8" t="s">
        <v>1884</v>
      </c>
      <c r="X225" s="1" t="s">
        <v>1874</v>
      </c>
    </row>
    <row r="226" spans="1:24" ht="97.5" customHeight="1">
      <c r="A226" s="52" t="s">
        <v>1121</v>
      </c>
      <c r="B226" s="8" t="s">
        <v>194</v>
      </c>
      <c r="C226" s="18">
        <v>287.75</v>
      </c>
      <c r="D226" s="1" t="s">
        <v>636</v>
      </c>
      <c r="E226" s="1" t="s">
        <v>704</v>
      </c>
      <c r="F226" s="1">
        <v>1</v>
      </c>
      <c r="G226" s="8">
        <v>1.28</v>
      </c>
      <c r="H226" s="1">
        <v>2.5</v>
      </c>
      <c r="I226" s="8">
        <v>1.47</v>
      </c>
      <c r="J226" s="1">
        <v>5</v>
      </c>
      <c r="K226" s="8">
        <v>2.15</v>
      </c>
      <c r="V226" s="1" t="s">
        <v>1021</v>
      </c>
      <c r="W226" s="8" t="s">
        <v>1884</v>
      </c>
      <c r="X226" s="1" t="s">
        <v>1874</v>
      </c>
    </row>
    <row r="227" spans="1:24" ht="97.5" customHeight="1">
      <c r="A227" s="52" t="s">
        <v>1798</v>
      </c>
      <c r="B227" s="8" t="s">
        <v>273</v>
      </c>
      <c r="C227" s="18">
        <v>247.68</v>
      </c>
      <c r="D227" s="1" t="s">
        <v>1782</v>
      </c>
      <c r="E227" s="1" t="s">
        <v>287</v>
      </c>
      <c r="F227" s="1">
        <v>5</v>
      </c>
      <c r="G227" s="8">
        <v>3</v>
      </c>
      <c r="H227" s="1">
        <v>10</v>
      </c>
      <c r="I227" s="8">
        <v>3.8</v>
      </c>
      <c r="J227" s="1">
        <v>20</v>
      </c>
      <c r="K227" s="8">
        <v>4.9</v>
      </c>
      <c r="L227" s="1">
        <v>30</v>
      </c>
      <c r="M227" s="1">
        <v>6.5</v>
      </c>
      <c r="V227" s="1">
        <v>5</v>
      </c>
      <c r="W227" s="8" t="s">
        <v>1883</v>
      </c>
      <c r="X227" s="1" t="s">
        <v>1561</v>
      </c>
    </row>
    <row r="228" spans="1:24" ht="97.5" customHeight="1">
      <c r="A228" s="51" t="s">
        <v>1182</v>
      </c>
      <c r="B228" s="23" t="s">
        <v>1225</v>
      </c>
      <c r="C228" s="18">
        <v>232.833</v>
      </c>
      <c r="D228" s="8" t="s">
        <v>274</v>
      </c>
      <c r="E228" s="8" t="s">
        <v>1216</v>
      </c>
      <c r="F228" s="8">
        <v>10</v>
      </c>
      <c r="G228" s="8">
        <v>1.1</v>
      </c>
      <c r="H228" s="8">
        <v>25</v>
      </c>
      <c r="I228" s="8">
        <v>3.9</v>
      </c>
      <c r="J228" s="8">
        <v>50</v>
      </c>
      <c r="K228" s="8">
        <v>6.3</v>
      </c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1">
        <v>20</v>
      </c>
      <c r="W228" s="8" t="s">
        <v>1883</v>
      </c>
      <c r="X228" s="8" t="s">
        <v>1163</v>
      </c>
    </row>
    <row r="229" spans="1:24" ht="97.5" customHeight="1">
      <c r="A229" s="52" t="s">
        <v>386</v>
      </c>
      <c r="B229" s="23" t="s">
        <v>732</v>
      </c>
      <c r="C229" s="18" t="s">
        <v>596</v>
      </c>
      <c r="D229" s="8" t="s">
        <v>462</v>
      </c>
      <c r="E229" s="8" t="s">
        <v>704</v>
      </c>
      <c r="F229" s="8">
        <v>0.003</v>
      </c>
      <c r="G229" s="8">
        <v>2.1</v>
      </c>
      <c r="H229" s="1">
        <v>0.01</v>
      </c>
      <c r="I229" s="1">
        <v>9.4</v>
      </c>
      <c r="J229" s="1">
        <v>0.03</v>
      </c>
      <c r="K229" s="8">
        <v>13.8</v>
      </c>
      <c r="L229" s="8">
        <v>0.1</v>
      </c>
      <c r="M229" s="8">
        <v>18.4</v>
      </c>
      <c r="N229" s="8">
        <v>0.3</v>
      </c>
      <c r="O229" s="8">
        <v>27.2</v>
      </c>
      <c r="P229" s="8"/>
      <c r="Q229" s="8"/>
      <c r="R229" s="8"/>
      <c r="S229" s="8"/>
      <c r="T229" s="8"/>
      <c r="U229" s="8"/>
      <c r="V229" s="27">
        <v>0.003863013698630137</v>
      </c>
      <c r="W229" s="8" t="s">
        <v>1883</v>
      </c>
      <c r="X229" s="1" t="s">
        <v>295</v>
      </c>
    </row>
    <row r="230" spans="1:24" ht="97.5" customHeight="1">
      <c r="A230" s="52" t="s">
        <v>1042</v>
      </c>
      <c r="B230" s="1" t="s">
        <v>1401</v>
      </c>
      <c r="C230" s="18">
        <v>162.018</v>
      </c>
      <c r="D230" s="1" t="s">
        <v>699</v>
      </c>
      <c r="E230" s="1" t="s">
        <v>704</v>
      </c>
      <c r="F230" s="1">
        <v>10</v>
      </c>
      <c r="G230" s="1">
        <v>11.8</v>
      </c>
      <c r="H230" s="1">
        <v>25</v>
      </c>
      <c r="I230" s="1">
        <v>13.7</v>
      </c>
      <c r="J230" s="1">
        <v>50</v>
      </c>
      <c r="K230" s="1">
        <v>8.9</v>
      </c>
      <c r="V230" s="18">
        <v>0.14351901118627916</v>
      </c>
      <c r="W230" s="8" t="s">
        <v>1883</v>
      </c>
      <c r="X230" s="1" t="s">
        <v>1026</v>
      </c>
    </row>
    <row r="231" spans="1:24" ht="159" customHeight="1">
      <c r="A231" s="57" t="s">
        <v>1097</v>
      </c>
      <c r="B231" s="1" t="s">
        <v>1136</v>
      </c>
      <c r="C231" s="18">
        <v>350.57</v>
      </c>
      <c r="D231" s="1" t="s">
        <v>1799</v>
      </c>
      <c r="E231" s="1" t="s">
        <v>504</v>
      </c>
      <c r="F231" s="1">
        <v>0.3</v>
      </c>
      <c r="G231" s="1">
        <v>1</v>
      </c>
      <c r="H231" s="1">
        <v>1</v>
      </c>
      <c r="I231" s="1">
        <v>1</v>
      </c>
      <c r="J231" s="1">
        <v>3</v>
      </c>
      <c r="K231" s="1">
        <v>1</v>
      </c>
      <c r="V231" s="1" t="s">
        <v>1021</v>
      </c>
      <c r="W231" s="8" t="s">
        <v>1884</v>
      </c>
      <c r="X231" s="1" t="s">
        <v>96</v>
      </c>
    </row>
    <row r="232" spans="1:24" ht="147.75" customHeight="1">
      <c r="A232" s="51" t="s">
        <v>923</v>
      </c>
      <c r="B232" s="23" t="s">
        <v>793</v>
      </c>
      <c r="C232" s="18">
        <v>132.159</v>
      </c>
      <c r="D232" s="8" t="s">
        <v>645</v>
      </c>
      <c r="E232" s="30" t="s">
        <v>1216</v>
      </c>
      <c r="F232" s="1">
        <v>5</v>
      </c>
      <c r="G232" s="1">
        <v>12.5</v>
      </c>
      <c r="H232" s="1">
        <v>10</v>
      </c>
      <c r="I232" s="1">
        <v>18.4</v>
      </c>
      <c r="J232" s="1">
        <v>25</v>
      </c>
      <c r="K232" s="1">
        <v>15.4</v>
      </c>
      <c r="V232" s="18">
        <v>2</v>
      </c>
      <c r="W232" s="8" t="s">
        <v>1883</v>
      </c>
      <c r="X232" s="8" t="s">
        <v>1512</v>
      </c>
    </row>
    <row r="233" spans="1:24" ht="147.75" customHeight="1">
      <c r="A233" s="51" t="s">
        <v>923</v>
      </c>
      <c r="B233" s="23" t="s">
        <v>793</v>
      </c>
      <c r="C233" s="18">
        <v>132.159</v>
      </c>
      <c r="D233" s="8" t="s">
        <v>645</v>
      </c>
      <c r="E233" s="30" t="s">
        <v>1216</v>
      </c>
      <c r="F233" s="31">
        <v>0.5</v>
      </c>
      <c r="G233" s="31">
        <v>1.4</v>
      </c>
      <c r="H233" s="32">
        <v>1</v>
      </c>
      <c r="I233" s="31">
        <v>0.9</v>
      </c>
      <c r="J233" s="31">
        <v>2.5</v>
      </c>
      <c r="K233" s="31">
        <v>1.9</v>
      </c>
      <c r="L233" s="32">
        <v>5</v>
      </c>
      <c r="M233" s="31">
        <v>7.1</v>
      </c>
      <c r="N233" s="32">
        <v>10</v>
      </c>
      <c r="O233" s="31">
        <v>15.8</v>
      </c>
      <c r="P233" s="31"/>
      <c r="Q233" s="31"/>
      <c r="R233" s="31"/>
      <c r="S233" s="31"/>
      <c r="T233" s="31"/>
      <c r="U233" s="31"/>
      <c r="V233" s="32">
        <v>3.1</v>
      </c>
      <c r="W233" s="8" t="s">
        <v>1883</v>
      </c>
      <c r="X233" s="8" t="s">
        <v>1163</v>
      </c>
    </row>
    <row r="234" spans="1:24" ht="210.75" customHeight="1">
      <c r="A234" s="34" t="s">
        <v>505</v>
      </c>
      <c r="B234" s="23" t="s">
        <v>793</v>
      </c>
      <c r="C234" s="18">
        <v>132.159</v>
      </c>
      <c r="D234" s="8" t="s">
        <v>645</v>
      </c>
      <c r="E234" s="30" t="s">
        <v>1216</v>
      </c>
      <c r="F234" s="31">
        <v>1</v>
      </c>
      <c r="G234" s="31">
        <v>4.8</v>
      </c>
      <c r="H234" s="32">
        <v>2.5</v>
      </c>
      <c r="I234" s="31">
        <v>7.4</v>
      </c>
      <c r="J234" s="31">
        <v>5</v>
      </c>
      <c r="K234" s="31">
        <v>9.8</v>
      </c>
      <c r="L234" s="32"/>
      <c r="M234" s="31"/>
      <c r="N234" s="32"/>
      <c r="O234" s="31"/>
      <c r="P234" s="31"/>
      <c r="Q234" s="31"/>
      <c r="R234" s="31"/>
      <c r="S234" s="31"/>
      <c r="T234" s="31"/>
      <c r="U234" s="31"/>
      <c r="V234" s="62">
        <v>0.5302773422352219</v>
      </c>
      <c r="W234" s="8" t="s">
        <v>1883</v>
      </c>
      <c r="X234" s="1" t="s">
        <v>1668</v>
      </c>
    </row>
    <row r="235" spans="1:24" ht="45.75" customHeight="1">
      <c r="A235" s="52" t="s">
        <v>505</v>
      </c>
      <c r="B235" s="23" t="s">
        <v>793</v>
      </c>
      <c r="C235" s="18">
        <v>132.159</v>
      </c>
      <c r="D235" s="8" t="s">
        <v>645</v>
      </c>
      <c r="E235" s="1" t="s">
        <v>1216</v>
      </c>
      <c r="F235" s="1">
        <v>1</v>
      </c>
      <c r="G235" s="1">
        <v>2.2</v>
      </c>
      <c r="H235" s="1">
        <v>2.5</v>
      </c>
      <c r="I235" s="1">
        <v>3.9</v>
      </c>
      <c r="J235" s="1">
        <v>5</v>
      </c>
      <c r="K235" s="1">
        <v>4.6</v>
      </c>
      <c r="L235" s="1">
        <v>10</v>
      </c>
      <c r="M235" s="1">
        <v>7.6</v>
      </c>
      <c r="N235" s="1">
        <v>25</v>
      </c>
      <c r="O235" s="1">
        <v>5.4</v>
      </c>
      <c r="V235" s="24">
        <v>1.7058823529411764</v>
      </c>
      <c r="W235" s="8" t="s">
        <v>1883</v>
      </c>
      <c r="X235" s="1" t="s">
        <v>957</v>
      </c>
    </row>
    <row r="236" spans="1:24" ht="37.5" customHeight="1">
      <c r="A236" s="52" t="s">
        <v>505</v>
      </c>
      <c r="B236" s="23" t="s">
        <v>793</v>
      </c>
      <c r="C236" s="18">
        <v>132.159</v>
      </c>
      <c r="D236" s="8" t="s">
        <v>645</v>
      </c>
      <c r="E236" s="1" t="s">
        <v>704</v>
      </c>
      <c r="F236" s="1">
        <v>1</v>
      </c>
      <c r="G236" s="1">
        <v>4.3</v>
      </c>
      <c r="H236" s="1">
        <v>5</v>
      </c>
      <c r="I236" s="1">
        <v>9.8</v>
      </c>
      <c r="J236" s="1">
        <v>25</v>
      </c>
      <c r="K236" s="1">
        <v>12.8</v>
      </c>
      <c r="V236" s="24">
        <v>0.683579307916365</v>
      </c>
      <c r="W236" s="8" t="s">
        <v>1883</v>
      </c>
      <c r="X236" s="1" t="s">
        <v>947</v>
      </c>
    </row>
    <row r="237" spans="1:24" ht="49.5" customHeight="1">
      <c r="A237" s="52" t="s">
        <v>505</v>
      </c>
      <c r="B237" s="23" t="s">
        <v>793</v>
      </c>
      <c r="C237" s="18">
        <v>132.159</v>
      </c>
      <c r="D237" s="8" t="s">
        <v>645</v>
      </c>
      <c r="E237" s="1" t="s">
        <v>704</v>
      </c>
      <c r="F237" s="1">
        <v>0.1</v>
      </c>
      <c r="G237" s="1">
        <v>0.8</v>
      </c>
      <c r="H237" s="1">
        <v>0.25</v>
      </c>
      <c r="I237" s="1">
        <v>1.5</v>
      </c>
      <c r="J237" s="1">
        <v>0.5</v>
      </c>
      <c r="K237" s="1">
        <v>3.1</v>
      </c>
      <c r="L237" s="1">
        <v>1</v>
      </c>
      <c r="M237" s="1">
        <v>4.5</v>
      </c>
      <c r="N237" s="1">
        <v>2.5</v>
      </c>
      <c r="O237" s="1">
        <v>8.3</v>
      </c>
      <c r="P237" s="1">
        <v>5</v>
      </c>
      <c r="Q237" s="1">
        <v>8.6</v>
      </c>
      <c r="R237" s="1">
        <v>10</v>
      </c>
      <c r="S237" s="1">
        <v>10.7</v>
      </c>
      <c r="T237" s="1">
        <v>25</v>
      </c>
      <c r="U237" s="1">
        <v>11.1</v>
      </c>
      <c r="V237" s="24">
        <v>0.46428571428571425</v>
      </c>
      <c r="W237" s="8" t="s">
        <v>1883</v>
      </c>
      <c r="X237" s="1" t="s">
        <v>957</v>
      </c>
    </row>
    <row r="238" spans="1:24" ht="57" customHeight="1">
      <c r="A238" s="52" t="s">
        <v>505</v>
      </c>
      <c r="B238" s="23" t="s">
        <v>793</v>
      </c>
      <c r="C238" s="18">
        <v>132.159</v>
      </c>
      <c r="D238" s="8" t="s">
        <v>645</v>
      </c>
      <c r="E238" s="1" t="s">
        <v>1255</v>
      </c>
      <c r="F238" s="1">
        <v>0.1</v>
      </c>
      <c r="G238" s="1">
        <v>0.7</v>
      </c>
      <c r="H238" s="1">
        <v>0.25</v>
      </c>
      <c r="I238" s="1">
        <v>1.7</v>
      </c>
      <c r="J238" s="1">
        <v>0.5</v>
      </c>
      <c r="K238" s="1">
        <v>2.3</v>
      </c>
      <c r="L238" s="1">
        <v>1</v>
      </c>
      <c r="M238" s="1">
        <v>4.4</v>
      </c>
      <c r="N238" s="1">
        <v>2.5</v>
      </c>
      <c r="O238" s="1">
        <v>7.6</v>
      </c>
      <c r="P238" s="1">
        <v>5</v>
      </c>
      <c r="Q238" s="1">
        <v>7.6</v>
      </c>
      <c r="R238" s="1">
        <v>10</v>
      </c>
      <c r="S238" s="1">
        <v>8.5</v>
      </c>
      <c r="T238" s="1">
        <v>25</v>
      </c>
      <c r="U238" s="1">
        <v>11.3</v>
      </c>
      <c r="V238" s="24">
        <v>1.2512820512820513</v>
      </c>
      <c r="W238" s="8" t="s">
        <v>1883</v>
      </c>
      <c r="X238" s="1" t="s">
        <v>957</v>
      </c>
    </row>
    <row r="239" spans="1:24" ht="49.5" customHeight="1">
      <c r="A239" s="52" t="s">
        <v>505</v>
      </c>
      <c r="B239" s="23" t="s">
        <v>793</v>
      </c>
      <c r="C239" s="18">
        <v>132.159</v>
      </c>
      <c r="D239" s="8" t="s">
        <v>645</v>
      </c>
      <c r="E239" s="1" t="s">
        <v>955</v>
      </c>
      <c r="F239" s="1">
        <v>1</v>
      </c>
      <c r="G239" s="1">
        <v>2.7</v>
      </c>
      <c r="H239" s="1">
        <v>2.5</v>
      </c>
      <c r="I239" s="1">
        <v>3.5</v>
      </c>
      <c r="J239" s="1">
        <v>5</v>
      </c>
      <c r="K239" s="1">
        <v>4.8</v>
      </c>
      <c r="L239" s="1">
        <v>10</v>
      </c>
      <c r="M239" s="1">
        <v>5.2</v>
      </c>
      <c r="N239" s="1">
        <v>25</v>
      </c>
      <c r="O239" s="1">
        <v>5.8</v>
      </c>
      <c r="V239" s="24">
        <v>1.5624999999999998</v>
      </c>
      <c r="W239" s="8" t="s">
        <v>1883</v>
      </c>
      <c r="X239" s="1" t="s">
        <v>957</v>
      </c>
    </row>
    <row r="240" spans="1:24" ht="42.75" customHeight="1">
      <c r="A240" s="52" t="s">
        <v>505</v>
      </c>
      <c r="B240" s="23" t="s">
        <v>793</v>
      </c>
      <c r="C240" s="18">
        <v>132.159</v>
      </c>
      <c r="D240" s="8" t="s">
        <v>645</v>
      </c>
      <c r="E240" s="1" t="s">
        <v>956</v>
      </c>
      <c r="F240" s="1">
        <v>1</v>
      </c>
      <c r="G240" s="1">
        <v>2.1</v>
      </c>
      <c r="H240" s="1">
        <v>2.5</v>
      </c>
      <c r="I240" s="1">
        <v>9.5</v>
      </c>
      <c r="J240" s="1">
        <v>5</v>
      </c>
      <c r="K240" s="1">
        <v>10.3</v>
      </c>
      <c r="L240" s="1">
        <v>10</v>
      </c>
      <c r="M240" s="1">
        <v>13.6</v>
      </c>
      <c r="N240" s="1">
        <v>25</v>
      </c>
      <c r="O240" s="1">
        <v>21.9</v>
      </c>
      <c r="V240" s="24">
        <v>1.1824324324324325</v>
      </c>
      <c r="W240" s="8" t="s">
        <v>1883</v>
      </c>
      <c r="X240" s="1" t="s">
        <v>957</v>
      </c>
    </row>
    <row r="241" spans="1:24" ht="51.75" customHeight="1">
      <c r="A241" s="52" t="s">
        <v>505</v>
      </c>
      <c r="B241" s="23" t="s">
        <v>793</v>
      </c>
      <c r="C241" s="18">
        <v>132.159</v>
      </c>
      <c r="D241" s="8" t="s">
        <v>645</v>
      </c>
      <c r="E241" s="1" t="s">
        <v>1273</v>
      </c>
      <c r="F241" s="1">
        <v>1</v>
      </c>
      <c r="G241" s="1">
        <v>2.8</v>
      </c>
      <c r="H241" s="1">
        <v>2.5</v>
      </c>
      <c r="I241" s="1">
        <v>6.2</v>
      </c>
      <c r="J241" s="1">
        <v>5</v>
      </c>
      <c r="K241" s="1">
        <v>8.5</v>
      </c>
      <c r="L241" s="1">
        <v>10</v>
      </c>
      <c r="M241" s="1">
        <v>14.6</v>
      </c>
      <c r="N241" s="1">
        <v>25</v>
      </c>
      <c r="O241" s="1">
        <v>13.2</v>
      </c>
      <c r="V241" s="24">
        <v>1.0882352941176472</v>
      </c>
      <c r="W241" s="8" t="s">
        <v>1883</v>
      </c>
      <c r="X241" s="1" t="s">
        <v>957</v>
      </c>
    </row>
    <row r="242" spans="1:24" ht="70.5" customHeight="1">
      <c r="A242" s="52" t="s">
        <v>505</v>
      </c>
      <c r="B242" s="23" t="s">
        <v>793</v>
      </c>
      <c r="C242" s="18">
        <v>132.159</v>
      </c>
      <c r="D242" s="8" t="s">
        <v>645</v>
      </c>
      <c r="E242" s="1" t="s">
        <v>452</v>
      </c>
      <c r="F242" s="1">
        <v>1</v>
      </c>
      <c r="G242" s="1">
        <v>2.1</v>
      </c>
      <c r="H242" s="1">
        <v>2.5</v>
      </c>
      <c r="I242" s="1">
        <v>5.8</v>
      </c>
      <c r="J242" s="1">
        <v>5</v>
      </c>
      <c r="K242" s="1">
        <v>8.2</v>
      </c>
      <c r="L242" s="1">
        <v>10</v>
      </c>
      <c r="M242" s="1">
        <v>16.3</v>
      </c>
      <c r="N242" s="1">
        <v>25</v>
      </c>
      <c r="O242" s="1">
        <v>17</v>
      </c>
      <c r="V242" s="24">
        <v>1.364864864864865</v>
      </c>
      <c r="W242" s="8" t="s">
        <v>1883</v>
      </c>
      <c r="X242" s="1" t="s">
        <v>957</v>
      </c>
    </row>
    <row r="243" spans="1:24" ht="39" customHeight="1">
      <c r="A243" s="34" t="s">
        <v>1030</v>
      </c>
      <c r="B243" s="23" t="s">
        <v>546</v>
      </c>
      <c r="C243" s="18">
        <v>134.18</v>
      </c>
      <c r="D243" s="8" t="s">
        <v>889</v>
      </c>
      <c r="E243" s="8" t="s">
        <v>1216</v>
      </c>
      <c r="F243" s="8">
        <v>10</v>
      </c>
      <c r="G243" s="8">
        <v>1.8</v>
      </c>
      <c r="H243" s="8">
        <v>25</v>
      </c>
      <c r="I243" s="8">
        <v>3.5</v>
      </c>
      <c r="J243" s="8">
        <v>50</v>
      </c>
      <c r="K243" s="8">
        <v>3.9</v>
      </c>
      <c r="L243" s="8">
        <v>90</v>
      </c>
      <c r="M243" s="8">
        <v>5.7</v>
      </c>
      <c r="N243" s="8"/>
      <c r="O243" s="8"/>
      <c r="P243" s="8"/>
      <c r="Q243" s="8"/>
      <c r="R243" s="8"/>
      <c r="S243" s="8"/>
      <c r="T243" s="8"/>
      <c r="U243" s="8"/>
      <c r="V243" s="1">
        <v>21</v>
      </c>
      <c r="W243" s="8" t="s">
        <v>1883</v>
      </c>
      <c r="X243" s="8" t="s">
        <v>1163</v>
      </c>
    </row>
    <row r="244" spans="1:24" ht="31.5">
      <c r="A244" s="34" t="s">
        <v>1703</v>
      </c>
      <c r="B244" s="1" t="s">
        <v>1429</v>
      </c>
      <c r="C244" s="18" t="s">
        <v>1429</v>
      </c>
      <c r="D244" s="18" t="s">
        <v>1429</v>
      </c>
      <c r="E244" s="1" t="s">
        <v>1216</v>
      </c>
      <c r="F244" s="1">
        <v>1</v>
      </c>
      <c r="G244" s="1">
        <v>4.8</v>
      </c>
      <c r="H244" s="1">
        <v>3</v>
      </c>
      <c r="I244" s="1">
        <v>3.4</v>
      </c>
      <c r="J244" s="1">
        <v>9</v>
      </c>
      <c r="K244" s="1">
        <v>4.4</v>
      </c>
      <c r="L244" s="1">
        <v>15</v>
      </c>
      <c r="M244" s="1">
        <v>4.6</v>
      </c>
      <c r="V244" s="18">
        <v>0.6000000000000014</v>
      </c>
      <c r="W244" s="8" t="s">
        <v>1883</v>
      </c>
      <c r="X244" s="1" t="s">
        <v>1869</v>
      </c>
    </row>
    <row r="245" spans="1:24" ht="31.5">
      <c r="A245" s="34" t="s">
        <v>1704</v>
      </c>
      <c r="B245" s="1" t="s">
        <v>1819</v>
      </c>
      <c r="C245" s="18">
        <v>885.7497</v>
      </c>
      <c r="D245" s="1" t="s">
        <v>1429</v>
      </c>
      <c r="E245" s="1" t="s">
        <v>1216</v>
      </c>
      <c r="F245" s="1">
        <v>1</v>
      </c>
      <c r="G245" s="1">
        <v>4.2</v>
      </c>
      <c r="H245" s="1">
        <v>3</v>
      </c>
      <c r="I245" s="1">
        <v>5.3</v>
      </c>
      <c r="J245" s="1">
        <v>9</v>
      </c>
      <c r="K245" s="1">
        <v>5.5</v>
      </c>
      <c r="L245" s="1">
        <v>15</v>
      </c>
      <c r="M245" s="1">
        <v>7.8</v>
      </c>
      <c r="V245" s="18">
        <v>0.3016505251739766</v>
      </c>
      <c r="W245" s="8" t="s">
        <v>1883</v>
      </c>
      <c r="X245" s="1" t="s">
        <v>1869</v>
      </c>
    </row>
    <row r="246" spans="1:24" ht="78.75">
      <c r="A246" s="34" t="s">
        <v>393</v>
      </c>
      <c r="B246" s="1" t="s">
        <v>195</v>
      </c>
      <c r="C246" s="18">
        <v>343.23</v>
      </c>
      <c r="D246" s="1" t="s">
        <v>1115</v>
      </c>
      <c r="E246" s="1" t="s">
        <v>1255</v>
      </c>
      <c r="F246" s="1">
        <v>0.5</v>
      </c>
      <c r="G246" s="1">
        <v>1.16</v>
      </c>
      <c r="H246" s="1">
        <v>5</v>
      </c>
      <c r="I246" s="1">
        <v>1.27</v>
      </c>
      <c r="J246" s="1">
        <v>10</v>
      </c>
      <c r="K246" s="1">
        <v>1.28</v>
      </c>
      <c r="V246" s="1" t="s">
        <v>1021</v>
      </c>
      <c r="W246" s="8" t="s">
        <v>1884</v>
      </c>
      <c r="X246" s="1" t="s">
        <v>1874</v>
      </c>
    </row>
    <row r="247" spans="1:24" ht="43.5" customHeight="1">
      <c r="A247" s="52" t="s">
        <v>1028</v>
      </c>
      <c r="B247" s="23" t="s">
        <v>493</v>
      </c>
      <c r="C247" s="18">
        <v>152.233</v>
      </c>
      <c r="D247" s="8" t="s">
        <v>412</v>
      </c>
      <c r="E247" s="1" t="s">
        <v>866</v>
      </c>
      <c r="F247" s="1">
        <v>2.5</v>
      </c>
      <c r="G247" s="24">
        <v>2.8</v>
      </c>
      <c r="H247" s="1">
        <v>5</v>
      </c>
      <c r="I247" s="24">
        <v>2.3</v>
      </c>
      <c r="J247" s="25">
        <v>10</v>
      </c>
      <c r="K247" s="24">
        <v>5.1</v>
      </c>
      <c r="L247" s="25">
        <v>25</v>
      </c>
      <c r="M247" s="24">
        <v>11.4</v>
      </c>
      <c r="N247" s="25">
        <v>50</v>
      </c>
      <c r="O247" s="24">
        <v>22.1</v>
      </c>
      <c r="V247" s="1">
        <v>6.3</v>
      </c>
      <c r="W247" s="8" t="s">
        <v>1883</v>
      </c>
      <c r="X247" s="1" t="s">
        <v>498</v>
      </c>
    </row>
    <row r="248" spans="1:24" ht="37.5" customHeight="1">
      <c r="A248" s="51" t="s">
        <v>1028</v>
      </c>
      <c r="B248" s="23" t="s">
        <v>493</v>
      </c>
      <c r="C248" s="18">
        <v>152.233</v>
      </c>
      <c r="D248" s="8" t="s">
        <v>412</v>
      </c>
      <c r="E248" s="8" t="s">
        <v>1216</v>
      </c>
      <c r="F248" s="8">
        <v>5</v>
      </c>
      <c r="G248" s="8">
        <v>1.2</v>
      </c>
      <c r="H248" s="8">
        <v>10</v>
      </c>
      <c r="I248" s="8">
        <v>2.1</v>
      </c>
      <c r="J248" s="8">
        <v>25</v>
      </c>
      <c r="K248" s="8">
        <v>6.3</v>
      </c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1">
        <v>13</v>
      </c>
      <c r="W248" s="8" t="s">
        <v>1883</v>
      </c>
      <c r="X248" s="8" t="s">
        <v>1163</v>
      </c>
    </row>
    <row r="249" spans="1:24" ht="37.5" customHeight="1">
      <c r="A249" s="51" t="s">
        <v>1028</v>
      </c>
      <c r="B249" s="23" t="s">
        <v>493</v>
      </c>
      <c r="C249" s="18">
        <v>152.233</v>
      </c>
      <c r="D249" s="8" t="s">
        <v>412</v>
      </c>
      <c r="E249" s="8" t="s">
        <v>1216</v>
      </c>
      <c r="F249" s="8">
        <v>5</v>
      </c>
      <c r="G249" s="8">
        <v>2.1</v>
      </c>
      <c r="H249" s="8">
        <v>10</v>
      </c>
      <c r="I249" s="8">
        <v>5</v>
      </c>
      <c r="J249" s="8">
        <v>20</v>
      </c>
      <c r="K249" s="8">
        <v>9.3</v>
      </c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24">
        <v>6.551724137931034</v>
      </c>
      <c r="W249" s="8" t="s">
        <v>1883</v>
      </c>
      <c r="X249" s="8" t="s">
        <v>1152</v>
      </c>
    </row>
    <row r="250" spans="1:24" ht="31.5">
      <c r="A250" s="51" t="s">
        <v>1028</v>
      </c>
      <c r="B250" s="23" t="s">
        <v>493</v>
      </c>
      <c r="C250" s="18">
        <v>152.233</v>
      </c>
      <c r="D250" s="8" t="s">
        <v>412</v>
      </c>
      <c r="E250" s="8" t="s">
        <v>1216</v>
      </c>
      <c r="F250" s="8">
        <v>5</v>
      </c>
      <c r="G250" s="8">
        <v>0.9</v>
      </c>
      <c r="H250" s="8">
        <v>10</v>
      </c>
      <c r="I250" s="8">
        <v>2.2</v>
      </c>
      <c r="J250" s="8">
        <v>20</v>
      </c>
      <c r="K250" s="8">
        <v>6.2</v>
      </c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24">
        <v>12</v>
      </c>
      <c r="W250" s="8" t="s">
        <v>1883</v>
      </c>
      <c r="X250" s="8" t="s">
        <v>1152</v>
      </c>
    </row>
    <row r="251" spans="1:24" ht="31.5">
      <c r="A251" s="51" t="s">
        <v>1028</v>
      </c>
      <c r="B251" s="23" t="s">
        <v>493</v>
      </c>
      <c r="C251" s="18">
        <v>152.233</v>
      </c>
      <c r="D251" s="8" t="s">
        <v>412</v>
      </c>
      <c r="E251" s="8" t="s">
        <v>1216</v>
      </c>
      <c r="F251" s="8">
        <v>5</v>
      </c>
      <c r="G251" s="8">
        <v>2.2</v>
      </c>
      <c r="H251" s="8">
        <v>10</v>
      </c>
      <c r="I251" s="8">
        <v>8.1</v>
      </c>
      <c r="J251" s="8">
        <v>20</v>
      </c>
      <c r="K251" s="8">
        <v>20.5</v>
      </c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24">
        <v>5.677966101694915</v>
      </c>
      <c r="W251" s="8" t="s">
        <v>1883</v>
      </c>
      <c r="X251" s="8" t="s">
        <v>1152</v>
      </c>
    </row>
    <row r="252" spans="1:24" ht="75.75" customHeight="1">
      <c r="A252" s="51" t="s">
        <v>1028</v>
      </c>
      <c r="B252" s="23" t="s">
        <v>493</v>
      </c>
      <c r="C252" s="18">
        <v>152.233</v>
      </c>
      <c r="D252" s="8" t="s">
        <v>412</v>
      </c>
      <c r="E252" s="8" t="s">
        <v>1216</v>
      </c>
      <c r="F252" s="8">
        <v>5</v>
      </c>
      <c r="G252" s="8">
        <v>0.9</v>
      </c>
      <c r="H252" s="8">
        <v>10</v>
      </c>
      <c r="I252" s="8">
        <v>2.4</v>
      </c>
      <c r="J252" s="8">
        <v>20</v>
      </c>
      <c r="K252" s="8">
        <v>4.7</v>
      </c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24">
        <v>12.608695652173914</v>
      </c>
      <c r="W252" s="8" t="s">
        <v>1883</v>
      </c>
      <c r="X252" s="8" t="s">
        <v>1152</v>
      </c>
    </row>
    <row r="253" spans="1:24" ht="31.5">
      <c r="A253" s="34" t="s">
        <v>525</v>
      </c>
      <c r="B253" s="23" t="s">
        <v>493</v>
      </c>
      <c r="C253" s="18">
        <v>152.233</v>
      </c>
      <c r="D253" s="8" t="s">
        <v>412</v>
      </c>
      <c r="E253" s="1" t="s">
        <v>1216</v>
      </c>
      <c r="F253" s="1">
        <v>5</v>
      </c>
      <c r="G253" s="24">
        <v>2.9</v>
      </c>
      <c r="H253" s="1">
        <v>10</v>
      </c>
      <c r="I253" s="24">
        <v>6.4</v>
      </c>
      <c r="J253" s="24">
        <v>25</v>
      </c>
      <c r="K253" s="24">
        <v>12.9</v>
      </c>
      <c r="L253" s="25"/>
      <c r="M253" s="24"/>
      <c r="N253" s="25"/>
      <c r="O253" s="24"/>
      <c r="V253" s="24">
        <v>5.142857142857143</v>
      </c>
      <c r="W253" s="8" t="s">
        <v>1883</v>
      </c>
      <c r="X253" s="1" t="s">
        <v>676</v>
      </c>
    </row>
    <row r="254" spans="1:24" ht="31.5">
      <c r="A254" s="52" t="s">
        <v>1511</v>
      </c>
      <c r="B254" s="1" t="s">
        <v>1020</v>
      </c>
      <c r="C254" s="18" t="s">
        <v>1429</v>
      </c>
      <c r="D254" s="1" t="s">
        <v>440</v>
      </c>
      <c r="E254" s="1" t="s">
        <v>866</v>
      </c>
      <c r="F254" s="1">
        <v>2.5</v>
      </c>
      <c r="G254" s="24">
        <v>1.4</v>
      </c>
      <c r="H254" s="1">
        <v>5</v>
      </c>
      <c r="I254" s="24">
        <v>0.9</v>
      </c>
      <c r="J254" s="25">
        <v>10</v>
      </c>
      <c r="K254" s="24">
        <v>1.2</v>
      </c>
      <c r="L254" s="25">
        <v>25</v>
      </c>
      <c r="M254" s="24">
        <v>1.2</v>
      </c>
      <c r="N254" s="25">
        <v>50</v>
      </c>
      <c r="O254" s="24">
        <v>2.7</v>
      </c>
      <c r="V254" s="1" t="s">
        <v>1021</v>
      </c>
      <c r="W254" s="8" t="s">
        <v>1884</v>
      </c>
      <c r="X254" s="8" t="s">
        <v>498</v>
      </c>
    </row>
    <row r="255" spans="1:24" ht="76.5" customHeight="1">
      <c r="A255" s="34" t="s">
        <v>950</v>
      </c>
      <c r="B255" s="1" t="s">
        <v>296</v>
      </c>
      <c r="C255" s="18">
        <v>156.27</v>
      </c>
      <c r="D255" s="1" t="s">
        <v>412</v>
      </c>
      <c r="E255" s="1" t="s">
        <v>866</v>
      </c>
      <c r="F255" s="1">
        <v>2.5</v>
      </c>
      <c r="G255" s="24">
        <v>1.6</v>
      </c>
      <c r="H255" s="1">
        <v>5</v>
      </c>
      <c r="I255" s="24">
        <v>1.2</v>
      </c>
      <c r="J255" s="24">
        <v>10</v>
      </c>
      <c r="K255" s="24">
        <v>1</v>
      </c>
      <c r="L255" s="25">
        <v>25</v>
      </c>
      <c r="M255" s="24">
        <v>1.3</v>
      </c>
      <c r="N255" s="25">
        <v>50</v>
      </c>
      <c r="O255" s="24">
        <v>3.6</v>
      </c>
      <c r="V255" s="24">
        <v>43.47826086956522</v>
      </c>
      <c r="W255" s="8" t="s">
        <v>1883</v>
      </c>
      <c r="X255" s="1" t="s">
        <v>1561</v>
      </c>
    </row>
    <row r="256" spans="1:24" ht="78.75">
      <c r="A256" s="34" t="s">
        <v>690</v>
      </c>
      <c r="B256" s="23" t="s">
        <v>1009</v>
      </c>
      <c r="C256" s="18" t="s">
        <v>757</v>
      </c>
      <c r="D256" s="1" t="s">
        <v>655</v>
      </c>
      <c r="E256" s="1" t="s">
        <v>504</v>
      </c>
      <c r="F256" s="8">
        <v>1</v>
      </c>
      <c r="G256" s="18">
        <f>71/40</f>
        <v>1.775</v>
      </c>
      <c r="H256" s="18">
        <v>2</v>
      </c>
      <c r="I256" s="18">
        <f>41/40</f>
        <v>1.025</v>
      </c>
      <c r="J256" s="18">
        <v>4</v>
      </c>
      <c r="K256" s="18">
        <f>47/40</f>
        <v>1.175</v>
      </c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" t="s">
        <v>1021</v>
      </c>
      <c r="W256" s="8" t="s">
        <v>1884</v>
      </c>
      <c r="X256" s="1" t="s">
        <v>96</v>
      </c>
    </row>
    <row r="257" spans="1:24" ht="15.75">
      <c r="A257" s="34" t="s">
        <v>337</v>
      </c>
      <c r="B257" s="23" t="s">
        <v>291</v>
      </c>
      <c r="C257" s="18">
        <v>242.7</v>
      </c>
      <c r="D257" s="1" t="s">
        <v>358</v>
      </c>
      <c r="E257" s="1" t="s">
        <v>327</v>
      </c>
      <c r="F257" s="8">
        <v>10</v>
      </c>
      <c r="G257" s="18">
        <v>2.1</v>
      </c>
      <c r="H257" s="18">
        <v>25</v>
      </c>
      <c r="I257" s="18">
        <v>1.7</v>
      </c>
      <c r="J257" s="18">
        <v>50</v>
      </c>
      <c r="K257" s="18">
        <v>2.9</v>
      </c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" t="s">
        <v>1021</v>
      </c>
      <c r="W257" s="8" t="s">
        <v>1884</v>
      </c>
      <c r="X257" s="1" t="s">
        <v>1561</v>
      </c>
    </row>
    <row r="258" spans="1:24" ht="31.5">
      <c r="A258" s="51" t="s">
        <v>1353</v>
      </c>
      <c r="B258" s="23" t="s">
        <v>1238</v>
      </c>
      <c r="C258" s="18">
        <v>344.837</v>
      </c>
      <c r="D258" s="8" t="s">
        <v>589</v>
      </c>
      <c r="E258" s="8" t="s">
        <v>1216</v>
      </c>
      <c r="F258" s="8">
        <v>2.5</v>
      </c>
      <c r="G258" s="8">
        <v>1.6</v>
      </c>
      <c r="H258" s="8">
        <v>5</v>
      </c>
      <c r="I258" s="8">
        <v>3.1</v>
      </c>
      <c r="J258" s="8">
        <v>10</v>
      </c>
      <c r="K258" s="8">
        <v>3</v>
      </c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1">
        <v>4.8</v>
      </c>
      <c r="W258" s="8" t="s">
        <v>1883</v>
      </c>
      <c r="X258" s="8" t="s">
        <v>1163</v>
      </c>
    </row>
    <row r="259" spans="1:24" ht="31.5">
      <c r="A259" s="52" t="s">
        <v>548</v>
      </c>
      <c r="B259" s="1" t="s">
        <v>1355</v>
      </c>
      <c r="C259" s="18" t="s">
        <v>1429</v>
      </c>
      <c r="D259" s="1" t="s">
        <v>440</v>
      </c>
      <c r="E259" s="1" t="s">
        <v>866</v>
      </c>
      <c r="F259" s="1">
        <v>2.5</v>
      </c>
      <c r="G259" s="24">
        <v>1.6</v>
      </c>
      <c r="H259" s="1">
        <v>5</v>
      </c>
      <c r="I259" s="24">
        <v>1.5</v>
      </c>
      <c r="J259" s="25">
        <v>10</v>
      </c>
      <c r="K259" s="24">
        <v>4</v>
      </c>
      <c r="L259" s="25">
        <v>25</v>
      </c>
      <c r="M259" s="24">
        <v>9.5</v>
      </c>
      <c r="N259" s="25">
        <v>50</v>
      </c>
      <c r="O259" s="24">
        <v>11.4</v>
      </c>
      <c r="V259" s="1">
        <v>7.1</v>
      </c>
      <c r="W259" s="8" t="s">
        <v>1883</v>
      </c>
      <c r="X259" s="8" t="s">
        <v>498</v>
      </c>
    </row>
    <row r="260" spans="1:24" ht="46.5" customHeight="1">
      <c r="A260" s="34" t="s">
        <v>487</v>
      </c>
      <c r="B260" s="1" t="s">
        <v>1355</v>
      </c>
      <c r="C260" s="18" t="s">
        <v>1429</v>
      </c>
      <c r="D260" s="1" t="s">
        <v>440</v>
      </c>
      <c r="E260" s="1" t="s">
        <v>866</v>
      </c>
      <c r="F260" s="24">
        <v>1</v>
      </c>
      <c r="G260" s="24">
        <v>1.1</v>
      </c>
      <c r="H260" s="24">
        <v>2.5</v>
      </c>
      <c r="I260" s="24">
        <v>1.8</v>
      </c>
      <c r="J260" s="24">
        <v>5</v>
      </c>
      <c r="K260" s="24">
        <v>2.5</v>
      </c>
      <c r="L260" s="24">
        <v>10</v>
      </c>
      <c r="M260" s="24">
        <v>3.7</v>
      </c>
      <c r="N260" s="24">
        <v>25</v>
      </c>
      <c r="O260" s="1">
        <v>5.9</v>
      </c>
      <c r="V260" s="1">
        <v>7.1</v>
      </c>
      <c r="W260" s="8" t="s">
        <v>1883</v>
      </c>
      <c r="X260" s="8" t="s">
        <v>1585</v>
      </c>
    </row>
    <row r="261" spans="1:24" ht="49.5" customHeight="1">
      <c r="A261" s="34" t="s">
        <v>1466</v>
      </c>
      <c r="B261" s="1" t="s">
        <v>1355</v>
      </c>
      <c r="C261" s="18" t="s">
        <v>1429</v>
      </c>
      <c r="D261" s="1" t="s">
        <v>440</v>
      </c>
      <c r="E261" s="1" t="s">
        <v>866</v>
      </c>
      <c r="F261" s="24">
        <v>1</v>
      </c>
      <c r="G261" s="24">
        <v>1.6</v>
      </c>
      <c r="H261" s="24">
        <v>2.5</v>
      </c>
      <c r="I261" s="24">
        <v>1.7</v>
      </c>
      <c r="J261" s="24">
        <v>5</v>
      </c>
      <c r="K261" s="24">
        <v>2.2</v>
      </c>
      <c r="L261" s="24">
        <v>10</v>
      </c>
      <c r="M261" s="24">
        <v>4.2</v>
      </c>
      <c r="N261" s="24">
        <v>25</v>
      </c>
      <c r="O261" s="1">
        <v>8.9</v>
      </c>
      <c r="V261" s="24">
        <v>7</v>
      </c>
      <c r="W261" s="8" t="s">
        <v>1883</v>
      </c>
      <c r="X261" s="8" t="s">
        <v>1585</v>
      </c>
    </row>
    <row r="262" spans="1:24" ht="69.75" customHeight="1">
      <c r="A262" s="34" t="s">
        <v>614</v>
      </c>
      <c r="B262" s="1" t="s">
        <v>178</v>
      </c>
      <c r="C262" s="18">
        <v>58.9</v>
      </c>
      <c r="D262" s="1" t="s">
        <v>1795</v>
      </c>
      <c r="E262" s="1" t="s">
        <v>1255</v>
      </c>
      <c r="F262" s="24">
        <v>0.5</v>
      </c>
      <c r="G262" s="24">
        <v>2.08</v>
      </c>
      <c r="H262" s="24">
        <v>1</v>
      </c>
      <c r="I262" s="24">
        <v>3.51</v>
      </c>
      <c r="J262" s="24">
        <v>2.5</v>
      </c>
      <c r="K262" s="24">
        <v>3.77</v>
      </c>
      <c r="L262" s="24">
        <v>5</v>
      </c>
      <c r="M262" s="24">
        <v>7.21</v>
      </c>
      <c r="N262" s="24"/>
      <c r="V262" s="24">
        <v>0.8216783216783217</v>
      </c>
      <c r="W262" s="8" t="s">
        <v>1883</v>
      </c>
      <c r="X262" s="1" t="s">
        <v>90</v>
      </c>
    </row>
    <row r="263" spans="1:24" ht="31.5">
      <c r="A263" s="34" t="s">
        <v>614</v>
      </c>
      <c r="B263" s="1" t="s">
        <v>178</v>
      </c>
      <c r="C263" s="18">
        <v>58.9</v>
      </c>
      <c r="D263" s="1" t="s">
        <v>1795</v>
      </c>
      <c r="E263" s="1" t="s">
        <v>1255</v>
      </c>
      <c r="F263" s="24">
        <v>0.5</v>
      </c>
      <c r="G263" s="24">
        <v>3.2</v>
      </c>
      <c r="H263" s="24">
        <v>1</v>
      </c>
      <c r="I263" s="24">
        <v>3.7</v>
      </c>
      <c r="J263" s="24">
        <v>2.5</v>
      </c>
      <c r="K263" s="24">
        <v>2.8</v>
      </c>
      <c r="L263" s="24"/>
      <c r="M263" s="24"/>
      <c r="N263" s="24"/>
      <c r="V263" s="24">
        <v>0.3789291416275994</v>
      </c>
      <c r="W263" s="8" t="s">
        <v>1883</v>
      </c>
      <c r="X263" s="8" t="s">
        <v>1512</v>
      </c>
    </row>
    <row r="264" spans="1:24" ht="31.5">
      <c r="A264" s="34" t="s">
        <v>614</v>
      </c>
      <c r="B264" s="1" t="s">
        <v>178</v>
      </c>
      <c r="C264" s="18">
        <v>58.9</v>
      </c>
      <c r="D264" s="1" t="s">
        <v>1795</v>
      </c>
      <c r="E264" s="1" t="s">
        <v>1255</v>
      </c>
      <c r="F264" s="24">
        <v>1</v>
      </c>
      <c r="G264" s="24">
        <v>1.5</v>
      </c>
      <c r="H264" s="24">
        <v>2.5</v>
      </c>
      <c r="I264" s="24">
        <v>1.6</v>
      </c>
      <c r="J264" s="24">
        <v>5</v>
      </c>
      <c r="K264" s="24">
        <v>2.7</v>
      </c>
      <c r="L264" s="24"/>
      <c r="M264" s="24"/>
      <c r="N264" s="24"/>
      <c r="V264" s="24" t="s">
        <v>1021</v>
      </c>
      <c r="W264" s="8" t="s">
        <v>1884</v>
      </c>
      <c r="X264" s="1" t="s">
        <v>1343</v>
      </c>
    </row>
    <row r="265" spans="1:24" ht="31.5">
      <c r="A265" s="34" t="s">
        <v>501</v>
      </c>
      <c r="B265" s="1" t="s">
        <v>920</v>
      </c>
      <c r="C265" s="18">
        <v>134.45</v>
      </c>
      <c r="D265" s="1" t="s">
        <v>1795</v>
      </c>
      <c r="E265" s="1" t="s">
        <v>1255</v>
      </c>
      <c r="F265" s="1">
        <v>1</v>
      </c>
      <c r="G265" s="1">
        <v>8.1</v>
      </c>
      <c r="H265" s="1">
        <v>2.5</v>
      </c>
      <c r="I265" s="1">
        <v>13.8</v>
      </c>
      <c r="J265" s="1">
        <v>5</v>
      </c>
      <c r="K265" s="1">
        <v>13.6</v>
      </c>
      <c r="V265" s="24">
        <v>0.44050253628230135</v>
      </c>
      <c r="W265" s="8" t="s">
        <v>1883</v>
      </c>
      <c r="X265" s="1" t="s">
        <v>382</v>
      </c>
    </row>
    <row r="266" spans="1:24" ht="31.5">
      <c r="A266" s="51" t="s">
        <v>782</v>
      </c>
      <c r="B266" s="23" t="s">
        <v>464</v>
      </c>
      <c r="C266" s="18">
        <v>146.15</v>
      </c>
      <c r="D266" s="8" t="s">
        <v>589</v>
      </c>
      <c r="E266" s="1" t="s">
        <v>1216</v>
      </c>
      <c r="F266" s="8">
        <v>5</v>
      </c>
      <c r="G266" s="8">
        <v>2.7</v>
      </c>
      <c r="H266" s="8">
        <v>10</v>
      </c>
      <c r="I266" s="8">
        <v>2.9</v>
      </c>
      <c r="J266" s="8">
        <v>25</v>
      </c>
      <c r="K266" s="8">
        <v>2.3</v>
      </c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1" t="s">
        <v>1021</v>
      </c>
      <c r="W266" s="8" t="s">
        <v>1884</v>
      </c>
      <c r="X266" s="8" t="s">
        <v>1163</v>
      </c>
    </row>
    <row r="267" spans="1:24" ht="52.5" customHeight="1">
      <c r="A267" s="34" t="s">
        <v>515</v>
      </c>
      <c r="B267" s="23" t="s">
        <v>464</v>
      </c>
      <c r="C267" s="18">
        <v>146.15</v>
      </c>
      <c r="D267" s="8" t="s">
        <v>589</v>
      </c>
      <c r="E267" s="1" t="s">
        <v>704</v>
      </c>
      <c r="F267" s="1">
        <v>10</v>
      </c>
      <c r="G267" s="1">
        <v>0.9</v>
      </c>
      <c r="H267" s="1">
        <v>25</v>
      </c>
      <c r="I267" s="1">
        <v>2.05</v>
      </c>
      <c r="J267" s="1">
        <v>50</v>
      </c>
      <c r="K267" s="1">
        <v>3.2</v>
      </c>
      <c r="V267" s="24">
        <v>45.65217391304348</v>
      </c>
      <c r="W267" s="8" t="s">
        <v>1883</v>
      </c>
      <c r="X267" s="8" t="s">
        <v>1053</v>
      </c>
    </row>
    <row r="268" spans="1:24" ht="49.5" customHeight="1">
      <c r="A268" s="34" t="s">
        <v>972</v>
      </c>
      <c r="B268" s="23" t="s">
        <v>464</v>
      </c>
      <c r="C268" s="18">
        <v>146.15</v>
      </c>
      <c r="D268" s="8" t="s">
        <v>589</v>
      </c>
      <c r="E268" s="1" t="s">
        <v>704</v>
      </c>
      <c r="F268" s="1">
        <v>10</v>
      </c>
      <c r="G268" s="1">
        <v>1.9</v>
      </c>
      <c r="H268" s="1">
        <v>25</v>
      </c>
      <c r="I268" s="1">
        <v>3.7</v>
      </c>
      <c r="J268" s="1">
        <v>50</v>
      </c>
      <c r="K268" s="1">
        <v>4</v>
      </c>
      <c r="V268" s="24">
        <v>19.166666666666664</v>
      </c>
      <c r="W268" s="8" t="s">
        <v>1883</v>
      </c>
      <c r="X268" s="8" t="s">
        <v>1053</v>
      </c>
    </row>
    <row r="269" spans="1:24" ht="31.5">
      <c r="A269" s="51" t="s">
        <v>782</v>
      </c>
      <c r="B269" s="23" t="s">
        <v>464</v>
      </c>
      <c r="C269" s="18">
        <v>146.15</v>
      </c>
      <c r="D269" s="8" t="s">
        <v>589</v>
      </c>
      <c r="E269" s="1" t="s">
        <v>704</v>
      </c>
      <c r="F269" s="1">
        <v>10</v>
      </c>
      <c r="G269" s="1">
        <v>1.9</v>
      </c>
      <c r="H269" s="1">
        <v>25</v>
      </c>
      <c r="I269" s="1">
        <v>1.8</v>
      </c>
      <c r="J269" s="1">
        <v>50</v>
      </c>
      <c r="K269" s="1">
        <v>2.4</v>
      </c>
      <c r="V269" s="1" t="s">
        <v>1021</v>
      </c>
      <c r="W269" s="8" t="s">
        <v>1884</v>
      </c>
      <c r="X269" s="8" t="s">
        <v>1053</v>
      </c>
    </row>
    <row r="270" spans="1:24" ht="144" customHeight="1">
      <c r="A270" s="51" t="s">
        <v>1800</v>
      </c>
      <c r="B270" s="60" t="s">
        <v>1429</v>
      </c>
      <c r="C270" s="18">
        <v>176.23</v>
      </c>
      <c r="D270" s="8" t="s">
        <v>1429</v>
      </c>
      <c r="E270" s="1" t="s">
        <v>98</v>
      </c>
      <c r="F270" s="1">
        <v>10</v>
      </c>
      <c r="G270" s="1">
        <v>1.8</v>
      </c>
      <c r="H270" s="1">
        <v>25</v>
      </c>
      <c r="I270" s="1">
        <v>1</v>
      </c>
      <c r="J270" s="1">
        <v>50</v>
      </c>
      <c r="K270" s="1">
        <v>1.2</v>
      </c>
      <c r="V270" s="1" t="s">
        <v>1021</v>
      </c>
      <c r="W270" s="8" t="s">
        <v>1884</v>
      </c>
      <c r="X270" s="1" t="s">
        <v>1561</v>
      </c>
    </row>
    <row r="271" spans="1:24" ht="31.5">
      <c r="A271" s="52" t="s">
        <v>928</v>
      </c>
      <c r="B271" s="23" t="s">
        <v>949</v>
      </c>
      <c r="C271" s="18">
        <v>190.29</v>
      </c>
      <c r="D271" s="8" t="s">
        <v>837</v>
      </c>
      <c r="E271" s="1" t="s">
        <v>1216</v>
      </c>
      <c r="F271" s="1">
        <v>1</v>
      </c>
      <c r="G271" s="18">
        <v>1.4</v>
      </c>
      <c r="H271" s="1">
        <v>2.5</v>
      </c>
      <c r="I271" s="18">
        <v>1.34</v>
      </c>
      <c r="J271" s="1">
        <v>5</v>
      </c>
      <c r="K271" s="18" t="s">
        <v>1429</v>
      </c>
      <c r="L271" s="1">
        <v>10</v>
      </c>
      <c r="M271" s="18">
        <v>1.84</v>
      </c>
      <c r="N271" s="1">
        <v>25</v>
      </c>
      <c r="O271" s="18">
        <v>3.26</v>
      </c>
      <c r="P271" s="1">
        <v>50</v>
      </c>
      <c r="Q271" s="24">
        <v>5.16</v>
      </c>
      <c r="S271" s="18"/>
      <c r="U271" s="24"/>
      <c r="V271" s="1">
        <v>22.3</v>
      </c>
      <c r="W271" s="8" t="s">
        <v>1883</v>
      </c>
      <c r="X271" s="8" t="s">
        <v>1163</v>
      </c>
    </row>
    <row r="272" spans="1:24" ht="48" customHeight="1">
      <c r="A272" s="52" t="s">
        <v>135</v>
      </c>
      <c r="B272" s="23" t="s">
        <v>232</v>
      </c>
      <c r="C272" s="18">
        <v>126.1</v>
      </c>
      <c r="D272" s="8" t="s">
        <v>837</v>
      </c>
      <c r="E272" s="1" t="s">
        <v>233</v>
      </c>
      <c r="F272" s="1">
        <v>5</v>
      </c>
      <c r="G272" s="18">
        <v>1.8</v>
      </c>
      <c r="H272" s="1">
        <v>10</v>
      </c>
      <c r="I272" s="18">
        <v>3.2</v>
      </c>
      <c r="J272" s="1">
        <v>25</v>
      </c>
      <c r="K272" s="18">
        <v>17.3</v>
      </c>
      <c r="M272" s="18"/>
      <c r="O272" s="18"/>
      <c r="Q272" s="24"/>
      <c r="S272" s="18"/>
      <c r="U272" s="24"/>
      <c r="V272" s="24">
        <v>9.285714285714285</v>
      </c>
      <c r="W272" s="8" t="s">
        <v>1883</v>
      </c>
      <c r="X272" s="1" t="s">
        <v>1561</v>
      </c>
    </row>
    <row r="273" spans="1:24" ht="47.25">
      <c r="A273" s="34" t="s">
        <v>1588</v>
      </c>
      <c r="B273" s="1" t="s">
        <v>1558</v>
      </c>
      <c r="C273" s="18">
        <v>154.251</v>
      </c>
      <c r="D273" s="1" t="s">
        <v>1429</v>
      </c>
      <c r="E273" s="1" t="s">
        <v>866</v>
      </c>
      <c r="F273" s="1">
        <v>1</v>
      </c>
      <c r="G273" s="24">
        <v>1</v>
      </c>
      <c r="H273" s="1">
        <v>2.5</v>
      </c>
      <c r="I273" s="24">
        <v>1.4</v>
      </c>
      <c r="J273" s="24">
        <v>5</v>
      </c>
      <c r="K273" s="24">
        <v>2</v>
      </c>
      <c r="L273" s="25">
        <v>10</v>
      </c>
      <c r="M273" s="24">
        <v>1.5</v>
      </c>
      <c r="N273" s="25">
        <v>25</v>
      </c>
      <c r="O273" s="24">
        <v>2.3</v>
      </c>
      <c r="V273" s="18" t="s">
        <v>1021</v>
      </c>
      <c r="W273" s="8" t="s">
        <v>1884</v>
      </c>
      <c r="X273" s="1" t="s">
        <v>1561</v>
      </c>
    </row>
    <row r="274" spans="1:24" ht="63.75" customHeight="1">
      <c r="A274" s="52" t="s">
        <v>234</v>
      </c>
      <c r="B274" s="23" t="s">
        <v>222</v>
      </c>
      <c r="C274" s="18">
        <v>128.2</v>
      </c>
      <c r="D274" s="8" t="s">
        <v>223</v>
      </c>
      <c r="E274" s="1" t="s">
        <v>224</v>
      </c>
      <c r="F274" s="1">
        <v>10</v>
      </c>
      <c r="G274" s="18">
        <v>1.2</v>
      </c>
      <c r="H274" s="1">
        <v>25</v>
      </c>
      <c r="I274" s="18">
        <v>1.4</v>
      </c>
      <c r="J274" s="1">
        <v>50</v>
      </c>
      <c r="K274" s="18">
        <v>1.6</v>
      </c>
      <c r="M274" s="18"/>
      <c r="O274" s="18"/>
      <c r="Q274" s="24"/>
      <c r="S274" s="18"/>
      <c r="U274" s="24"/>
      <c r="V274" s="24" t="s">
        <v>1021</v>
      </c>
      <c r="W274" s="8" t="s">
        <v>1884</v>
      </c>
      <c r="X274" s="1" t="s">
        <v>1561</v>
      </c>
    </row>
    <row r="275" spans="1:24" ht="63.75" customHeight="1">
      <c r="A275" s="52" t="s">
        <v>1801</v>
      </c>
      <c r="B275" s="23" t="s">
        <v>346</v>
      </c>
      <c r="C275" s="18">
        <v>128.2</v>
      </c>
      <c r="D275" s="8" t="s">
        <v>1429</v>
      </c>
      <c r="E275" s="1" t="s">
        <v>233</v>
      </c>
      <c r="F275" s="1">
        <v>10</v>
      </c>
      <c r="G275" s="18">
        <v>1.4</v>
      </c>
      <c r="H275" s="1">
        <v>25</v>
      </c>
      <c r="I275" s="18">
        <v>2.1</v>
      </c>
      <c r="J275" s="1">
        <v>50</v>
      </c>
      <c r="K275" s="18">
        <v>2.1</v>
      </c>
      <c r="M275" s="18"/>
      <c r="O275" s="18"/>
      <c r="Q275" s="24"/>
      <c r="S275" s="18"/>
      <c r="U275" s="24"/>
      <c r="V275" s="24" t="s">
        <v>1021</v>
      </c>
      <c r="W275" s="8" t="s">
        <v>1884</v>
      </c>
      <c r="X275" s="1" t="s">
        <v>1561</v>
      </c>
    </row>
    <row r="276" spans="1:24" ht="84.75" customHeight="1">
      <c r="A276" s="34" t="s">
        <v>1705</v>
      </c>
      <c r="B276" s="1" t="s">
        <v>196</v>
      </c>
      <c r="C276" s="18">
        <v>666.7802</v>
      </c>
      <c r="D276" s="1" t="s">
        <v>636</v>
      </c>
      <c r="E276" s="1" t="s">
        <v>943</v>
      </c>
      <c r="F276" s="1">
        <v>5</v>
      </c>
      <c r="G276" s="1">
        <v>1.11</v>
      </c>
      <c r="H276" s="1">
        <v>10</v>
      </c>
      <c r="I276" s="1">
        <v>2.43</v>
      </c>
      <c r="J276" s="1">
        <v>25</v>
      </c>
      <c r="K276" s="1">
        <v>12.71</v>
      </c>
      <c r="V276" s="24">
        <v>10.831712062256809</v>
      </c>
      <c r="W276" s="8" t="s">
        <v>1883</v>
      </c>
      <c r="X276" s="1" t="s">
        <v>1874</v>
      </c>
    </row>
    <row r="277" spans="1:24" ht="78.75">
      <c r="A277" s="34" t="s">
        <v>1706</v>
      </c>
      <c r="B277" s="1" t="s">
        <v>138</v>
      </c>
      <c r="C277" s="18">
        <v>313.4</v>
      </c>
      <c r="D277" s="1" t="s">
        <v>636</v>
      </c>
      <c r="E277" s="1" t="s">
        <v>1255</v>
      </c>
      <c r="F277" s="1">
        <v>10</v>
      </c>
      <c r="G277" s="24">
        <v>2.7</v>
      </c>
      <c r="H277" s="1">
        <v>25</v>
      </c>
      <c r="I277" s="24">
        <v>2.8</v>
      </c>
      <c r="J277" s="1">
        <v>50</v>
      </c>
      <c r="K277" s="24">
        <v>2.2</v>
      </c>
      <c r="V277" s="1" t="s">
        <v>1021</v>
      </c>
      <c r="W277" s="8" t="s">
        <v>1884</v>
      </c>
      <c r="X277" s="1" t="s">
        <v>1874</v>
      </c>
    </row>
    <row r="278" spans="1:24" ht="31.5">
      <c r="A278" s="34" t="s">
        <v>324</v>
      </c>
      <c r="B278" s="1" t="s">
        <v>197</v>
      </c>
      <c r="C278" s="18">
        <v>120.11</v>
      </c>
      <c r="D278" s="1" t="s">
        <v>589</v>
      </c>
      <c r="E278" s="1" t="s">
        <v>452</v>
      </c>
      <c r="F278" s="1">
        <v>5</v>
      </c>
      <c r="G278" s="24">
        <v>0.4</v>
      </c>
      <c r="H278" s="1">
        <v>10</v>
      </c>
      <c r="I278" s="24">
        <v>0.9</v>
      </c>
      <c r="J278" s="1">
        <v>25</v>
      </c>
      <c r="K278" s="24">
        <v>0.7</v>
      </c>
      <c r="V278" s="1" t="s">
        <v>1021</v>
      </c>
      <c r="W278" s="8" t="s">
        <v>1884</v>
      </c>
      <c r="X278" s="1" t="s">
        <v>1874</v>
      </c>
    </row>
    <row r="279" spans="1:24" ht="69.75" customHeight="1">
      <c r="A279" s="34" t="s">
        <v>1707</v>
      </c>
      <c r="B279" s="1" t="s">
        <v>564</v>
      </c>
      <c r="C279" s="18">
        <v>325.298</v>
      </c>
      <c r="D279" s="1" t="s">
        <v>1429</v>
      </c>
      <c r="E279" s="1" t="s">
        <v>1255</v>
      </c>
      <c r="F279" s="1">
        <v>5</v>
      </c>
      <c r="G279" s="1">
        <v>0.7</v>
      </c>
      <c r="H279" s="1">
        <v>15</v>
      </c>
      <c r="I279" s="1">
        <v>0.65</v>
      </c>
      <c r="J279" s="1">
        <v>25</v>
      </c>
      <c r="K279" s="1">
        <v>0.82</v>
      </c>
      <c r="L279" s="1">
        <v>45</v>
      </c>
      <c r="M279" s="1">
        <v>0.86</v>
      </c>
      <c r="V279" s="1" t="s">
        <v>1021</v>
      </c>
      <c r="W279" s="8" t="s">
        <v>1884</v>
      </c>
      <c r="X279" s="1" t="s">
        <v>738</v>
      </c>
    </row>
    <row r="280" spans="1:24" ht="66" customHeight="1">
      <c r="A280" s="34" t="s">
        <v>1863</v>
      </c>
      <c r="B280" s="60" t="s">
        <v>1429</v>
      </c>
      <c r="C280" s="60" t="s">
        <v>1429</v>
      </c>
      <c r="D280" s="1" t="s">
        <v>1429</v>
      </c>
      <c r="E280" s="1" t="s">
        <v>925</v>
      </c>
      <c r="F280" s="8">
        <v>0.5</v>
      </c>
      <c r="G280" s="8">
        <v>0.56</v>
      </c>
      <c r="H280" s="8">
        <v>1</v>
      </c>
      <c r="I280" s="8">
        <v>0.63</v>
      </c>
      <c r="J280" s="8">
        <v>2.5</v>
      </c>
      <c r="K280" s="8">
        <v>0.59</v>
      </c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1" t="s">
        <v>1021</v>
      </c>
      <c r="W280" s="8" t="s">
        <v>1884</v>
      </c>
      <c r="X280" s="1" t="s">
        <v>86</v>
      </c>
    </row>
    <row r="281" spans="1:24" ht="196.5" customHeight="1">
      <c r="A281" s="51" t="s">
        <v>665</v>
      </c>
      <c r="B281" s="23" t="s">
        <v>444</v>
      </c>
      <c r="C281" s="18">
        <v>154.25</v>
      </c>
      <c r="D281" s="8" t="s">
        <v>1541</v>
      </c>
      <c r="E281" s="1" t="s">
        <v>1216</v>
      </c>
      <c r="F281" s="8">
        <v>0.5</v>
      </c>
      <c r="G281" s="8">
        <v>1.3</v>
      </c>
      <c r="H281" s="8">
        <v>1</v>
      </c>
      <c r="I281" s="8">
        <v>1.1</v>
      </c>
      <c r="J281" s="8">
        <v>2.5</v>
      </c>
      <c r="K281" s="8">
        <v>3</v>
      </c>
      <c r="L281" s="8">
        <v>5</v>
      </c>
      <c r="M281" s="8">
        <v>6</v>
      </c>
      <c r="N281" s="8">
        <v>10</v>
      </c>
      <c r="O281" s="8">
        <v>9.5</v>
      </c>
      <c r="P281" s="8"/>
      <c r="Q281" s="8"/>
      <c r="R281" s="8"/>
      <c r="S281" s="8"/>
      <c r="T281" s="8"/>
      <c r="U281" s="8"/>
      <c r="V281" s="1">
        <v>2.5</v>
      </c>
      <c r="W281" s="8" t="s">
        <v>1883</v>
      </c>
      <c r="X281" s="8" t="s">
        <v>1163</v>
      </c>
    </row>
    <row r="282" spans="1:24" ht="52.5" customHeight="1">
      <c r="A282" s="34" t="s">
        <v>1175</v>
      </c>
      <c r="B282" s="60" t="s">
        <v>1429</v>
      </c>
      <c r="C282" s="60" t="s">
        <v>1429</v>
      </c>
      <c r="D282" s="1" t="s">
        <v>1429</v>
      </c>
      <c r="E282" s="1" t="s">
        <v>925</v>
      </c>
      <c r="F282" s="8">
        <v>2.5</v>
      </c>
      <c r="G282" s="8">
        <v>1.9</v>
      </c>
      <c r="H282" s="8">
        <v>5</v>
      </c>
      <c r="I282" s="8">
        <v>1.5</v>
      </c>
      <c r="J282" s="8">
        <v>10</v>
      </c>
      <c r="K282" s="8">
        <v>2.5</v>
      </c>
      <c r="L282" s="8">
        <v>25</v>
      </c>
      <c r="M282" s="8">
        <v>2.5</v>
      </c>
      <c r="N282" s="8"/>
      <c r="O282" s="8"/>
      <c r="P282" s="8"/>
      <c r="Q282" s="8"/>
      <c r="R282" s="8"/>
      <c r="S282" s="8"/>
      <c r="T282" s="8"/>
      <c r="U282" s="8"/>
      <c r="V282" s="1" t="s">
        <v>1021</v>
      </c>
      <c r="W282" s="8" t="s">
        <v>1884</v>
      </c>
      <c r="X282" s="1" t="s">
        <v>86</v>
      </c>
    </row>
    <row r="283" spans="1:24" ht="183.75" customHeight="1">
      <c r="A283" s="52" t="s">
        <v>586</v>
      </c>
      <c r="B283" s="1" t="s">
        <v>1308</v>
      </c>
      <c r="C283" s="18" t="s">
        <v>634</v>
      </c>
      <c r="D283" s="1" t="s">
        <v>1387</v>
      </c>
      <c r="E283" s="1" t="s">
        <v>504</v>
      </c>
      <c r="F283" s="1">
        <v>0.1</v>
      </c>
      <c r="G283" s="18">
        <v>1.19</v>
      </c>
      <c r="H283" s="1">
        <v>0.3</v>
      </c>
      <c r="I283" s="18">
        <v>1.81</v>
      </c>
      <c r="J283" s="25">
        <v>1</v>
      </c>
      <c r="K283" s="18">
        <v>8.39</v>
      </c>
      <c r="V283" s="24">
        <v>0.42659574468085104</v>
      </c>
      <c r="W283" s="8" t="s">
        <v>1883</v>
      </c>
      <c r="X283" s="8" t="s">
        <v>1877</v>
      </c>
    </row>
    <row r="284" spans="1:24" ht="47.25">
      <c r="A284" s="34" t="s">
        <v>1708</v>
      </c>
      <c r="B284" s="1" t="s">
        <v>338</v>
      </c>
      <c r="C284" s="18">
        <v>242.11</v>
      </c>
      <c r="D284" s="1" t="s">
        <v>1429</v>
      </c>
      <c r="E284" s="1" t="s">
        <v>339</v>
      </c>
      <c r="F284" s="1">
        <v>0.5</v>
      </c>
      <c r="G284" s="24">
        <v>1.2</v>
      </c>
      <c r="H284" s="1">
        <v>1.5</v>
      </c>
      <c r="I284" s="24">
        <v>1.3</v>
      </c>
      <c r="J284" s="1">
        <v>5</v>
      </c>
      <c r="K284" s="24">
        <v>2.7</v>
      </c>
      <c r="L284" s="1">
        <v>10</v>
      </c>
      <c r="M284" s="1">
        <v>3.5</v>
      </c>
      <c r="V284" s="24">
        <v>6.874999999999999</v>
      </c>
      <c r="W284" s="8" t="s">
        <v>1883</v>
      </c>
      <c r="X284" s="1" t="s">
        <v>1561</v>
      </c>
    </row>
    <row r="285" spans="1:24" ht="47.25">
      <c r="A285" s="34" t="s">
        <v>1709</v>
      </c>
      <c r="B285" s="1" t="s">
        <v>261</v>
      </c>
      <c r="C285" s="18">
        <v>241.12</v>
      </c>
      <c r="D285" s="1" t="s">
        <v>314</v>
      </c>
      <c r="E285" s="1" t="s">
        <v>347</v>
      </c>
      <c r="F285" s="1">
        <v>1</v>
      </c>
      <c r="G285" s="1">
        <v>1.6</v>
      </c>
      <c r="H285" s="1">
        <v>2.5</v>
      </c>
      <c r="I285" s="24">
        <v>1.6</v>
      </c>
      <c r="J285" s="1">
        <v>5</v>
      </c>
      <c r="K285" s="24">
        <v>2.7</v>
      </c>
      <c r="L285" s="1">
        <v>10</v>
      </c>
      <c r="M285" s="24">
        <v>5.7</v>
      </c>
      <c r="N285" s="1">
        <v>25</v>
      </c>
      <c r="O285" s="1">
        <v>8.3</v>
      </c>
      <c r="V285" s="24">
        <v>5.5</v>
      </c>
      <c r="W285" s="8" t="s">
        <v>1883</v>
      </c>
      <c r="X285" s="1" t="s">
        <v>1561</v>
      </c>
    </row>
    <row r="286" spans="1:24" ht="58.5" customHeight="1">
      <c r="A286" s="34" t="s">
        <v>1710</v>
      </c>
      <c r="B286" s="1" t="s">
        <v>252</v>
      </c>
      <c r="C286" s="18">
        <v>434.19</v>
      </c>
      <c r="D286" s="1" t="s">
        <v>1429</v>
      </c>
      <c r="E286" s="1" t="s">
        <v>260</v>
      </c>
      <c r="F286" s="1">
        <v>5</v>
      </c>
      <c r="G286" s="24">
        <v>1.9</v>
      </c>
      <c r="H286" s="1">
        <v>25</v>
      </c>
      <c r="I286" s="24">
        <v>4.9</v>
      </c>
      <c r="J286" s="1">
        <v>50</v>
      </c>
      <c r="K286" s="24">
        <v>4.3</v>
      </c>
      <c r="V286" s="24">
        <v>12.333333333333332</v>
      </c>
      <c r="W286" s="8" t="s">
        <v>1883</v>
      </c>
      <c r="X286" s="1" t="s">
        <v>1561</v>
      </c>
    </row>
    <row r="287" spans="1:24" ht="31.5">
      <c r="A287" s="51" t="s">
        <v>656</v>
      </c>
      <c r="B287" s="23" t="s">
        <v>119</v>
      </c>
      <c r="C287" s="18">
        <v>122.08</v>
      </c>
      <c r="D287" s="8" t="s">
        <v>775</v>
      </c>
      <c r="E287" s="8" t="s">
        <v>1255</v>
      </c>
      <c r="F287" s="8">
        <v>0.125</v>
      </c>
      <c r="G287" s="8">
        <v>2.6</v>
      </c>
      <c r="H287" s="8">
        <v>0.25</v>
      </c>
      <c r="I287" s="8">
        <v>3.5</v>
      </c>
      <c r="J287" s="8">
        <v>0.5</v>
      </c>
      <c r="K287" s="8">
        <v>4.1</v>
      </c>
      <c r="L287" s="8">
        <v>1</v>
      </c>
      <c r="M287" s="8">
        <v>5.5</v>
      </c>
      <c r="N287" s="8"/>
      <c r="P287" s="8"/>
      <c r="Q287" s="8"/>
      <c r="R287" s="8"/>
      <c r="S287" s="8"/>
      <c r="T287" s="8"/>
      <c r="U287" s="8"/>
      <c r="V287" s="1">
        <v>0.2</v>
      </c>
      <c r="W287" s="8" t="s">
        <v>1883</v>
      </c>
      <c r="X287" s="8" t="s">
        <v>1163</v>
      </c>
    </row>
    <row r="288" spans="1:24" ht="31.5">
      <c r="A288" s="51" t="s">
        <v>262</v>
      </c>
      <c r="B288" s="23" t="s">
        <v>263</v>
      </c>
      <c r="C288" s="18">
        <v>220.25</v>
      </c>
      <c r="D288" s="8" t="s">
        <v>775</v>
      </c>
      <c r="E288" s="8" t="s">
        <v>118</v>
      </c>
      <c r="F288" s="8">
        <v>0.5</v>
      </c>
      <c r="G288" s="8">
        <v>4.4</v>
      </c>
      <c r="H288" s="8">
        <v>1</v>
      </c>
      <c r="I288" s="8">
        <v>10.4</v>
      </c>
      <c r="J288" s="8">
        <v>2.8</v>
      </c>
      <c r="K288" s="8">
        <v>19.4</v>
      </c>
      <c r="L288" s="8"/>
      <c r="M288" s="8"/>
      <c r="N288" s="8"/>
      <c r="P288" s="8"/>
      <c r="Q288" s="8"/>
      <c r="R288" s="8"/>
      <c r="S288" s="8"/>
      <c r="T288" s="8"/>
      <c r="U288" s="8"/>
      <c r="V288" s="24">
        <v>0.42533358047542785</v>
      </c>
      <c r="W288" s="8" t="s">
        <v>1883</v>
      </c>
      <c r="X288" s="8" t="s">
        <v>1561</v>
      </c>
    </row>
    <row r="289" spans="1:24" ht="31.5">
      <c r="A289" s="34" t="s">
        <v>1099</v>
      </c>
      <c r="B289" s="60" t="s">
        <v>1429</v>
      </c>
      <c r="C289" s="60" t="s">
        <v>1429</v>
      </c>
      <c r="D289" s="1" t="s">
        <v>1790</v>
      </c>
      <c r="E289" s="1" t="s">
        <v>704</v>
      </c>
      <c r="F289" s="1">
        <v>2.5</v>
      </c>
      <c r="G289" s="1">
        <v>1.8</v>
      </c>
      <c r="H289" s="1">
        <v>5</v>
      </c>
      <c r="I289" s="1">
        <v>2.6</v>
      </c>
      <c r="J289" s="1">
        <v>10</v>
      </c>
      <c r="K289" s="1">
        <v>3.4</v>
      </c>
      <c r="V289" s="24">
        <v>7.5</v>
      </c>
      <c r="W289" s="8" t="s">
        <v>1883</v>
      </c>
      <c r="X289" s="8" t="s">
        <v>1053</v>
      </c>
    </row>
    <row r="290" spans="1:24" ht="15.75">
      <c r="A290" s="51" t="s">
        <v>1062</v>
      </c>
      <c r="B290" s="23" t="s">
        <v>1345</v>
      </c>
      <c r="C290" s="18">
        <v>368.02</v>
      </c>
      <c r="D290" s="8" t="s">
        <v>1429</v>
      </c>
      <c r="E290" s="8" t="s">
        <v>1216</v>
      </c>
      <c r="F290" s="8">
        <v>5</v>
      </c>
      <c r="G290" s="8">
        <v>1.5</v>
      </c>
      <c r="H290" s="8">
        <v>10</v>
      </c>
      <c r="I290" s="8">
        <v>1.6</v>
      </c>
      <c r="J290" s="8">
        <v>25</v>
      </c>
      <c r="K290" s="8">
        <v>3.6</v>
      </c>
      <c r="L290" s="8">
        <v>50</v>
      </c>
      <c r="M290" s="8">
        <v>5.7</v>
      </c>
      <c r="N290" s="8"/>
      <c r="P290" s="8"/>
      <c r="Q290" s="8"/>
      <c r="R290" s="8"/>
      <c r="S290" s="8"/>
      <c r="T290" s="8"/>
      <c r="U290" s="8"/>
      <c r="V290" s="1">
        <v>20.5</v>
      </c>
      <c r="W290" s="8" t="s">
        <v>1883</v>
      </c>
      <c r="X290" s="1" t="s">
        <v>120</v>
      </c>
    </row>
    <row r="291" spans="1:24" ht="54" customHeight="1">
      <c r="A291" s="51" t="s">
        <v>1116</v>
      </c>
      <c r="B291" s="23" t="s">
        <v>1174</v>
      </c>
      <c r="C291" s="18">
        <v>265.933</v>
      </c>
      <c r="D291" s="8" t="s">
        <v>462</v>
      </c>
      <c r="E291" s="8" t="s">
        <v>1216</v>
      </c>
      <c r="F291" s="8">
        <v>0.5</v>
      </c>
      <c r="G291" s="8">
        <v>1.4</v>
      </c>
      <c r="H291" s="8">
        <v>1</v>
      </c>
      <c r="I291" s="8">
        <v>3.4</v>
      </c>
      <c r="J291" s="8">
        <v>2.5</v>
      </c>
      <c r="K291" s="8">
        <v>3.5</v>
      </c>
      <c r="L291" s="8">
        <v>5</v>
      </c>
      <c r="M291" s="8">
        <v>5.4</v>
      </c>
      <c r="N291" s="8"/>
      <c r="P291" s="8"/>
      <c r="Q291" s="8"/>
      <c r="R291" s="8"/>
      <c r="S291" s="8"/>
      <c r="T291" s="8"/>
      <c r="U291" s="8"/>
      <c r="V291" s="1">
        <v>0.9</v>
      </c>
      <c r="W291" s="8" t="s">
        <v>1883</v>
      </c>
      <c r="X291" s="8" t="s">
        <v>1163</v>
      </c>
    </row>
    <row r="292" spans="1:24" ht="31.5">
      <c r="A292" s="52" t="s">
        <v>236</v>
      </c>
      <c r="B292" s="1" t="s">
        <v>326</v>
      </c>
      <c r="C292" s="18">
        <v>205.3</v>
      </c>
      <c r="D292" s="8" t="s">
        <v>259</v>
      </c>
      <c r="E292" s="1" t="s">
        <v>149</v>
      </c>
      <c r="F292" s="1">
        <v>5</v>
      </c>
      <c r="G292" s="1">
        <v>2</v>
      </c>
      <c r="H292" s="1">
        <v>10</v>
      </c>
      <c r="I292" s="1">
        <v>1.9</v>
      </c>
      <c r="J292" s="1">
        <v>50</v>
      </c>
      <c r="K292" s="1">
        <v>6.5</v>
      </c>
      <c r="V292" s="24">
        <v>19.56521739130435</v>
      </c>
      <c r="W292" s="8" t="s">
        <v>1883</v>
      </c>
      <c r="X292" s="1" t="s">
        <v>1561</v>
      </c>
    </row>
    <row r="293" spans="1:24" ht="31.5">
      <c r="A293" s="34" t="s">
        <v>1351</v>
      </c>
      <c r="B293" s="1" t="s">
        <v>137</v>
      </c>
      <c r="C293" s="18">
        <v>162.018</v>
      </c>
      <c r="D293" s="1" t="s">
        <v>699</v>
      </c>
      <c r="E293" s="1" t="s">
        <v>704</v>
      </c>
      <c r="F293" s="1">
        <v>0.25</v>
      </c>
      <c r="G293" s="1">
        <v>1.02</v>
      </c>
      <c r="H293" s="1">
        <v>2.5</v>
      </c>
      <c r="I293" s="1">
        <v>1.75</v>
      </c>
      <c r="J293" s="1">
        <v>25</v>
      </c>
      <c r="K293" s="1">
        <v>3.53</v>
      </c>
      <c r="V293" s="24">
        <v>18.30056179775281</v>
      </c>
      <c r="W293" s="8" t="s">
        <v>1883</v>
      </c>
      <c r="X293" s="1" t="s">
        <v>1874</v>
      </c>
    </row>
    <row r="294" spans="1:24" ht="94.5">
      <c r="A294" s="34" t="s">
        <v>369</v>
      </c>
      <c r="B294" s="1" t="s">
        <v>265</v>
      </c>
      <c r="C294" s="18">
        <v>324.6414</v>
      </c>
      <c r="D294" s="1" t="s">
        <v>636</v>
      </c>
      <c r="E294" s="1" t="s">
        <v>704</v>
      </c>
      <c r="F294" s="1">
        <v>0.25</v>
      </c>
      <c r="G294" s="1">
        <v>1.64</v>
      </c>
      <c r="H294" s="1">
        <v>2.5</v>
      </c>
      <c r="I294" s="1">
        <v>4.61</v>
      </c>
      <c r="J294" s="1">
        <v>25</v>
      </c>
      <c r="K294" s="1" t="s">
        <v>983</v>
      </c>
      <c r="V294" s="24">
        <v>1.28030303030303</v>
      </c>
      <c r="W294" s="8" t="s">
        <v>1883</v>
      </c>
      <c r="X294" s="1" t="s">
        <v>1874</v>
      </c>
    </row>
    <row r="295" spans="1:24" ht="63">
      <c r="A295" s="34" t="s">
        <v>620</v>
      </c>
      <c r="B295" s="23" t="s">
        <v>621</v>
      </c>
      <c r="C295" s="18">
        <v>206.33</v>
      </c>
      <c r="D295" s="1" t="s">
        <v>1119</v>
      </c>
      <c r="E295" s="1" t="s">
        <v>504</v>
      </c>
      <c r="F295" s="8">
        <v>0.006</v>
      </c>
      <c r="G295" s="18">
        <f>99/96</f>
        <v>1.03125</v>
      </c>
      <c r="H295" s="18">
        <v>0.03</v>
      </c>
      <c r="I295" s="18">
        <f>164/96</f>
        <v>1.7083333333333333</v>
      </c>
      <c r="J295" s="18">
        <v>0.06</v>
      </c>
      <c r="K295" s="18">
        <f>303/96</f>
        <v>3.15625</v>
      </c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27">
        <v>0.05676258992805755</v>
      </c>
      <c r="W295" s="8" t="s">
        <v>1883</v>
      </c>
      <c r="X295" s="1" t="s">
        <v>96</v>
      </c>
    </row>
    <row r="296" spans="1:24" ht="31.5">
      <c r="A296" s="51" t="s">
        <v>1272</v>
      </c>
      <c r="B296" s="23" t="s">
        <v>1340</v>
      </c>
      <c r="C296" s="18">
        <v>100.16</v>
      </c>
      <c r="D296" s="8" t="s">
        <v>1429</v>
      </c>
      <c r="E296" s="8" t="s">
        <v>1216</v>
      </c>
      <c r="F296" s="8">
        <v>25</v>
      </c>
      <c r="G296" s="8">
        <v>1.2</v>
      </c>
      <c r="H296" s="8">
        <v>50</v>
      </c>
      <c r="I296" s="8">
        <v>0.8</v>
      </c>
      <c r="J296" s="8">
        <v>75</v>
      </c>
      <c r="K296" s="8">
        <v>2.4</v>
      </c>
      <c r="L296" s="8">
        <v>100</v>
      </c>
      <c r="M296" s="8">
        <v>16.3</v>
      </c>
      <c r="N296" s="8"/>
      <c r="O296" s="8"/>
      <c r="P296" s="8"/>
      <c r="Q296" s="8"/>
      <c r="R296" s="8"/>
      <c r="S296" s="8"/>
      <c r="T296" s="8"/>
      <c r="U296" s="8"/>
      <c r="V296" s="1">
        <v>76</v>
      </c>
      <c r="W296" s="8" t="s">
        <v>1883</v>
      </c>
      <c r="X296" s="8" t="s">
        <v>1163</v>
      </c>
    </row>
    <row r="297" spans="1:24" ht="31.5">
      <c r="A297" s="34" t="s">
        <v>1186</v>
      </c>
      <c r="B297" s="1" t="s">
        <v>760</v>
      </c>
      <c r="C297" s="18">
        <v>73.14</v>
      </c>
      <c r="D297" s="1" t="s">
        <v>775</v>
      </c>
      <c r="E297" s="1" t="s">
        <v>1216</v>
      </c>
      <c r="F297" s="1">
        <v>0.1</v>
      </c>
      <c r="G297" s="24">
        <v>1.1</v>
      </c>
      <c r="H297" s="1">
        <v>1</v>
      </c>
      <c r="I297" s="24">
        <v>1.1</v>
      </c>
      <c r="J297" s="1">
        <v>5</v>
      </c>
      <c r="K297" s="24">
        <v>1.4</v>
      </c>
      <c r="L297" s="1">
        <v>10</v>
      </c>
      <c r="M297" s="1">
        <v>2.5</v>
      </c>
      <c r="N297" s="1">
        <v>20</v>
      </c>
      <c r="O297" s="24">
        <v>3.7</v>
      </c>
      <c r="P297" s="1">
        <v>30</v>
      </c>
      <c r="Q297" s="1">
        <v>2.9</v>
      </c>
      <c r="V297" s="24">
        <v>14.166666666666666</v>
      </c>
      <c r="W297" s="8" t="s">
        <v>1883</v>
      </c>
      <c r="X297" s="1" t="s">
        <v>669</v>
      </c>
    </row>
    <row r="298" spans="1:24" ht="207.75" customHeight="1">
      <c r="A298" s="34" t="s">
        <v>845</v>
      </c>
      <c r="B298" s="8" t="s">
        <v>82</v>
      </c>
      <c r="C298" s="18">
        <v>173.3</v>
      </c>
      <c r="D298" s="1" t="s">
        <v>636</v>
      </c>
      <c r="E298" s="1" t="s">
        <v>452</v>
      </c>
      <c r="F298" s="1">
        <v>3</v>
      </c>
      <c r="G298" s="1">
        <v>0.79</v>
      </c>
      <c r="H298" s="1">
        <v>10</v>
      </c>
      <c r="I298" s="1">
        <v>2.92</v>
      </c>
      <c r="J298" s="1">
        <v>30</v>
      </c>
      <c r="K298" s="1">
        <v>25.5</v>
      </c>
      <c r="V298" s="24">
        <v>10.070859167404784</v>
      </c>
      <c r="W298" s="8" t="s">
        <v>1883</v>
      </c>
      <c r="X298" s="1" t="s">
        <v>1874</v>
      </c>
    </row>
    <row r="299" spans="1:24" ht="47.25">
      <c r="A299" s="34" t="s">
        <v>842</v>
      </c>
      <c r="B299" s="1" t="s">
        <v>246</v>
      </c>
      <c r="C299" s="18">
        <v>317.11</v>
      </c>
      <c r="D299" s="1" t="s">
        <v>636</v>
      </c>
      <c r="E299" s="1" t="s">
        <v>452</v>
      </c>
      <c r="F299" s="1">
        <v>3</v>
      </c>
      <c r="G299" s="1">
        <v>1.76</v>
      </c>
      <c r="H299" s="1">
        <v>10</v>
      </c>
      <c r="I299" s="1">
        <v>5.46</v>
      </c>
      <c r="J299" s="1">
        <v>30</v>
      </c>
      <c r="K299" s="1">
        <v>14.69</v>
      </c>
      <c r="V299" s="24">
        <v>5.345945945945946</v>
      </c>
      <c r="W299" s="8" t="s">
        <v>1883</v>
      </c>
      <c r="X299" s="1" t="s">
        <v>1874</v>
      </c>
    </row>
    <row r="300" spans="1:24" ht="31.5">
      <c r="A300" s="51" t="s">
        <v>523</v>
      </c>
      <c r="B300" s="23" t="s">
        <v>318</v>
      </c>
      <c r="C300" s="18">
        <v>103.166</v>
      </c>
      <c r="D300" s="1" t="s">
        <v>775</v>
      </c>
      <c r="E300" s="8" t="s">
        <v>1216</v>
      </c>
      <c r="F300" s="8">
        <v>5</v>
      </c>
      <c r="G300" s="8">
        <v>6.4</v>
      </c>
      <c r="H300" s="8">
        <v>10</v>
      </c>
      <c r="I300" s="8">
        <v>12.1</v>
      </c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24">
        <v>3.3068024638054534</v>
      </c>
      <c r="W300" s="8" t="s">
        <v>1883</v>
      </c>
      <c r="X300" s="8" t="s">
        <v>1163</v>
      </c>
    </row>
    <row r="301" spans="1:24" ht="109.5" customHeight="1">
      <c r="A301" s="34" t="s">
        <v>481</v>
      </c>
      <c r="B301" s="23" t="s">
        <v>357</v>
      </c>
      <c r="C301" s="18">
        <v>172.18</v>
      </c>
      <c r="D301" s="1" t="s">
        <v>837</v>
      </c>
      <c r="E301" s="8" t="s">
        <v>1216</v>
      </c>
      <c r="F301" s="8">
        <v>25</v>
      </c>
      <c r="G301" s="8">
        <v>16.3</v>
      </c>
      <c r="H301" s="8">
        <v>50</v>
      </c>
      <c r="I301" s="8">
        <v>22.6</v>
      </c>
      <c r="J301" s="8">
        <v>100</v>
      </c>
      <c r="K301" s="8">
        <v>13.1</v>
      </c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1">
        <v>5.8</v>
      </c>
      <c r="W301" s="8" t="s">
        <v>1883</v>
      </c>
      <c r="X301" s="8" t="s">
        <v>1163</v>
      </c>
    </row>
    <row r="302" spans="1:24" ht="31.5">
      <c r="A302" s="52" t="s">
        <v>1281</v>
      </c>
      <c r="B302" s="23" t="s">
        <v>1427</v>
      </c>
      <c r="C302" s="18">
        <v>172.18</v>
      </c>
      <c r="D302" s="1" t="s">
        <v>837</v>
      </c>
      <c r="E302" s="1" t="s">
        <v>1216</v>
      </c>
      <c r="F302" s="1">
        <v>1</v>
      </c>
      <c r="G302" s="1">
        <v>2.1</v>
      </c>
      <c r="H302" s="1">
        <v>2.5</v>
      </c>
      <c r="I302" s="24">
        <v>3.3</v>
      </c>
      <c r="J302" s="1">
        <v>5</v>
      </c>
      <c r="K302" s="1">
        <v>3.5</v>
      </c>
      <c r="L302" s="1">
        <v>10</v>
      </c>
      <c r="M302" s="1">
        <v>7.5</v>
      </c>
      <c r="N302" s="1">
        <v>25</v>
      </c>
      <c r="O302" s="1">
        <v>16</v>
      </c>
      <c r="V302" s="1">
        <v>2</v>
      </c>
      <c r="W302" s="8" t="s">
        <v>1883</v>
      </c>
      <c r="X302" s="8" t="s">
        <v>1411</v>
      </c>
    </row>
    <row r="303" spans="1:24" ht="31.5">
      <c r="A303" s="51" t="s">
        <v>253</v>
      </c>
      <c r="B303" s="23" t="s">
        <v>204</v>
      </c>
      <c r="C303" s="18">
        <v>191.27</v>
      </c>
      <c r="D303" s="8" t="s">
        <v>205</v>
      </c>
      <c r="E303" s="8" t="s">
        <v>206</v>
      </c>
      <c r="F303" s="8">
        <v>1</v>
      </c>
      <c r="G303" s="8">
        <v>0.4</v>
      </c>
      <c r="H303" s="8">
        <v>5</v>
      </c>
      <c r="I303" s="8">
        <v>0.5</v>
      </c>
      <c r="J303" s="8">
        <v>10</v>
      </c>
      <c r="K303" s="8">
        <v>0.5</v>
      </c>
      <c r="L303" s="8">
        <v>20</v>
      </c>
      <c r="M303" s="8">
        <v>0.5</v>
      </c>
      <c r="N303" s="8">
        <v>40</v>
      </c>
      <c r="O303" s="8">
        <v>1.1</v>
      </c>
      <c r="P303" s="8">
        <v>60</v>
      </c>
      <c r="Q303" s="8">
        <v>1.3</v>
      </c>
      <c r="R303" s="8"/>
      <c r="S303" s="8"/>
      <c r="T303" s="8"/>
      <c r="U303" s="8"/>
      <c r="V303" s="1" t="s">
        <v>1021</v>
      </c>
      <c r="W303" s="8" t="s">
        <v>1884</v>
      </c>
      <c r="X303" s="8" t="s">
        <v>1561</v>
      </c>
    </row>
    <row r="304" spans="1:24" ht="47.25">
      <c r="A304" s="51" t="s">
        <v>1392</v>
      </c>
      <c r="B304" s="23" t="s">
        <v>611</v>
      </c>
      <c r="C304" s="18">
        <v>221.32</v>
      </c>
      <c r="D304" s="8" t="s">
        <v>1429</v>
      </c>
      <c r="E304" s="1" t="s">
        <v>504</v>
      </c>
      <c r="F304" s="8">
        <v>10</v>
      </c>
      <c r="G304" s="8">
        <v>3.9</v>
      </c>
      <c r="H304" s="8">
        <v>20</v>
      </c>
      <c r="I304" s="8">
        <v>19.2</v>
      </c>
      <c r="J304" s="8">
        <v>40</v>
      </c>
      <c r="K304" s="8">
        <v>18.7</v>
      </c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1">
        <v>9.6</v>
      </c>
      <c r="W304" s="8" t="s">
        <v>1883</v>
      </c>
      <c r="X304" s="8" t="s">
        <v>1163</v>
      </c>
    </row>
    <row r="305" spans="1:24" ht="31.5">
      <c r="A305" s="52" t="s">
        <v>936</v>
      </c>
      <c r="B305" s="1" t="s">
        <v>862</v>
      </c>
      <c r="C305" s="18">
        <v>222.24</v>
      </c>
      <c r="D305" s="1" t="s">
        <v>837</v>
      </c>
      <c r="E305" s="1" t="s">
        <v>1216</v>
      </c>
      <c r="F305" s="1">
        <v>25</v>
      </c>
      <c r="G305" s="24">
        <v>1</v>
      </c>
      <c r="H305" s="1">
        <v>50</v>
      </c>
      <c r="I305" s="24">
        <v>1.3</v>
      </c>
      <c r="J305" s="1">
        <v>100</v>
      </c>
      <c r="K305" s="24">
        <v>1.5</v>
      </c>
      <c r="L305" s="24"/>
      <c r="M305" s="24"/>
      <c r="N305" s="25"/>
      <c r="O305" s="24"/>
      <c r="P305" s="25"/>
      <c r="Q305" s="24"/>
      <c r="V305" s="18" t="s">
        <v>1021</v>
      </c>
      <c r="W305" s="8" t="s">
        <v>1884</v>
      </c>
      <c r="X305" s="1" t="s">
        <v>1528</v>
      </c>
    </row>
    <row r="306" spans="1:24" ht="93" customHeight="1">
      <c r="A306" s="51" t="s">
        <v>477</v>
      </c>
      <c r="B306" s="23" t="s">
        <v>1479</v>
      </c>
      <c r="C306" s="18">
        <v>154.186</v>
      </c>
      <c r="D306" s="8" t="s">
        <v>348</v>
      </c>
      <c r="E306" s="8" t="s">
        <v>1216</v>
      </c>
      <c r="F306" s="8">
        <v>1</v>
      </c>
      <c r="G306" s="8">
        <v>0.8</v>
      </c>
      <c r="H306" s="8">
        <v>2.5</v>
      </c>
      <c r="I306" s="8">
        <v>1.9</v>
      </c>
      <c r="J306" s="8">
        <v>10</v>
      </c>
      <c r="K306" s="8">
        <v>12</v>
      </c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1">
        <v>3.3</v>
      </c>
      <c r="W306" s="8" t="s">
        <v>1883</v>
      </c>
      <c r="X306" s="8" t="s">
        <v>1163</v>
      </c>
    </row>
    <row r="307" spans="1:24" ht="31.5">
      <c r="A307" s="51" t="s">
        <v>461</v>
      </c>
      <c r="B307" s="23" t="s">
        <v>1105</v>
      </c>
      <c r="C307" s="18">
        <v>148.159</v>
      </c>
      <c r="D307" s="8" t="s">
        <v>589</v>
      </c>
      <c r="E307" s="8" t="s">
        <v>1216</v>
      </c>
      <c r="F307" s="8">
        <v>2.5</v>
      </c>
      <c r="G307" s="8">
        <v>1.6</v>
      </c>
      <c r="H307" s="8">
        <v>5</v>
      </c>
      <c r="I307" s="8">
        <v>2.5</v>
      </c>
      <c r="J307" s="8">
        <v>10</v>
      </c>
      <c r="K307" s="8">
        <v>6.6</v>
      </c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1">
        <v>5.6</v>
      </c>
      <c r="W307" s="8" t="s">
        <v>1883</v>
      </c>
      <c r="X307" s="8" t="s">
        <v>1163</v>
      </c>
    </row>
    <row r="308" spans="1:24" ht="31.5">
      <c r="A308" s="34" t="s">
        <v>461</v>
      </c>
      <c r="B308" s="1" t="s">
        <v>1105</v>
      </c>
      <c r="C308" s="18" t="s">
        <v>469</v>
      </c>
      <c r="D308" s="8" t="s">
        <v>589</v>
      </c>
      <c r="E308" s="1" t="s">
        <v>704</v>
      </c>
      <c r="F308" s="1">
        <v>2.5</v>
      </c>
      <c r="G308" s="1">
        <v>2.1</v>
      </c>
      <c r="H308" s="1">
        <v>5</v>
      </c>
      <c r="I308" s="1">
        <v>5.1</v>
      </c>
      <c r="J308" s="1">
        <v>10</v>
      </c>
      <c r="K308" s="1">
        <v>7</v>
      </c>
      <c r="V308" s="24">
        <v>3.25</v>
      </c>
      <c r="W308" s="8" t="s">
        <v>1883</v>
      </c>
      <c r="X308" s="8" t="s">
        <v>1053</v>
      </c>
    </row>
    <row r="309" spans="1:24" ht="31.5">
      <c r="A309" s="51" t="s">
        <v>1291</v>
      </c>
      <c r="B309" s="23" t="s">
        <v>1256</v>
      </c>
      <c r="C309" s="18">
        <v>166.217</v>
      </c>
      <c r="D309" s="8" t="s">
        <v>861</v>
      </c>
      <c r="E309" s="8" t="s">
        <v>1216</v>
      </c>
      <c r="F309" s="8">
        <v>5.1</v>
      </c>
      <c r="G309" s="8">
        <v>2.7</v>
      </c>
      <c r="H309" s="8">
        <v>10.1</v>
      </c>
      <c r="I309" s="8">
        <v>3.6</v>
      </c>
      <c r="J309" s="8">
        <v>25.3</v>
      </c>
      <c r="K309" s="8">
        <v>7.8</v>
      </c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1">
        <v>6.8</v>
      </c>
      <c r="W309" s="8" t="s">
        <v>1883</v>
      </c>
      <c r="X309" s="8" t="s">
        <v>1163</v>
      </c>
    </row>
    <row r="310" spans="1:24" ht="110.25">
      <c r="A310" s="34" t="s">
        <v>1711</v>
      </c>
      <c r="B310" s="1" t="s">
        <v>84</v>
      </c>
      <c r="C310" s="18">
        <v>447.53</v>
      </c>
      <c r="D310" s="1" t="s">
        <v>636</v>
      </c>
      <c r="E310" s="1" t="s">
        <v>704</v>
      </c>
      <c r="F310" s="1">
        <v>5</v>
      </c>
      <c r="G310" s="1">
        <v>0.71</v>
      </c>
      <c r="H310" s="1">
        <v>15</v>
      </c>
      <c r="I310" s="1">
        <v>1.02</v>
      </c>
      <c r="J310" s="1">
        <v>50</v>
      </c>
      <c r="K310" s="1">
        <v>1.28</v>
      </c>
      <c r="V310" s="1" t="s">
        <v>1021</v>
      </c>
      <c r="W310" s="8" t="s">
        <v>1884</v>
      </c>
      <c r="X310" s="1" t="s">
        <v>1874</v>
      </c>
    </row>
    <row r="311" spans="1:24" ht="126">
      <c r="A311" s="34" t="s">
        <v>1712</v>
      </c>
      <c r="B311" s="1" t="s">
        <v>121</v>
      </c>
      <c r="C311" s="18">
        <v>494.6</v>
      </c>
      <c r="D311" s="1" t="s">
        <v>636</v>
      </c>
      <c r="E311" s="1" t="s">
        <v>704</v>
      </c>
      <c r="F311" s="1">
        <v>5</v>
      </c>
      <c r="G311" s="1">
        <v>0.74</v>
      </c>
      <c r="H311" s="1">
        <v>10</v>
      </c>
      <c r="I311" s="1">
        <v>1.41</v>
      </c>
      <c r="J311" s="1">
        <v>25</v>
      </c>
      <c r="K311" s="1">
        <v>1.62</v>
      </c>
      <c r="V311" s="1" t="s">
        <v>1021</v>
      </c>
      <c r="W311" s="8" t="s">
        <v>1884</v>
      </c>
      <c r="X311" s="1" t="s">
        <v>1874</v>
      </c>
    </row>
    <row r="312" spans="1:24" ht="63">
      <c r="A312" s="34" t="s">
        <v>1713</v>
      </c>
      <c r="B312" s="1" t="s">
        <v>247</v>
      </c>
      <c r="C312" s="18">
        <v>202.26</v>
      </c>
      <c r="D312" s="1" t="s">
        <v>636</v>
      </c>
      <c r="E312" s="1" t="s">
        <v>704</v>
      </c>
      <c r="F312" s="1">
        <v>2.5</v>
      </c>
      <c r="G312" s="1">
        <v>4.41</v>
      </c>
      <c r="H312" s="1">
        <v>7.5</v>
      </c>
      <c r="I312" s="1">
        <v>4.82</v>
      </c>
      <c r="J312" s="1">
        <v>25</v>
      </c>
      <c r="K312" s="1">
        <v>8.46</v>
      </c>
      <c r="V312" s="24">
        <v>0.057162126485486464</v>
      </c>
      <c r="W312" s="8" t="s">
        <v>1883</v>
      </c>
      <c r="X312" s="1" t="s">
        <v>1874</v>
      </c>
    </row>
    <row r="313" spans="1:24" ht="15.75">
      <c r="A313" s="52" t="s">
        <v>696</v>
      </c>
      <c r="B313" s="23" t="s">
        <v>1278</v>
      </c>
      <c r="C313" s="18">
        <v>110.11</v>
      </c>
      <c r="D313" s="8" t="s">
        <v>1079</v>
      </c>
      <c r="E313" s="1" t="s">
        <v>504</v>
      </c>
      <c r="F313" s="1">
        <v>0.05</v>
      </c>
      <c r="G313" s="24">
        <v>1.3</v>
      </c>
      <c r="H313" s="1">
        <v>0.1</v>
      </c>
      <c r="I313" s="24">
        <v>5.6</v>
      </c>
      <c r="J313" s="18">
        <v>0.25</v>
      </c>
      <c r="K313" s="24">
        <v>13</v>
      </c>
      <c r="L313" s="24">
        <v>0.5</v>
      </c>
      <c r="M313" s="24">
        <v>15.3</v>
      </c>
      <c r="N313" s="24">
        <v>1</v>
      </c>
      <c r="O313" s="24">
        <v>24.1</v>
      </c>
      <c r="P313" s="25"/>
      <c r="Q313" s="24"/>
      <c r="R313" s="24"/>
      <c r="S313" s="24"/>
      <c r="T313" s="24"/>
      <c r="U313" s="24"/>
      <c r="V313" s="18">
        <v>0.07</v>
      </c>
      <c r="W313" s="8" t="s">
        <v>1883</v>
      </c>
      <c r="X313" s="8" t="s">
        <v>1672</v>
      </c>
    </row>
    <row r="314" spans="1:24" ht="57.75" customHeight="1">
      <c r="A314" s="52" t="s">
        <v>696</v>
      </c>
      <c r="B314" s="23" t="s">
        <v>1278</v>
      </c>
      <c r="C314" s="18">
        <v>110.11</v>
      </c>
      <c r="D314" s="8" t="s">
        <v>1079</v>
      </c>
      <c r="E314" s="1" t="s">
        <v>504</v>
      </c>
      <c r="F314" s="1">
        <v>0.05</v>
      </c>
      <c r="G314" s="24">
        <v>1.8</v>
      </c>
      <c r="H314" s="1">
        <v>0.1</v>
      </c>
      <c r="I314" s="24">
        <v>3.9</v>
      </c>
      <c r="J314" s="18">
        <v>0.25</v>
      </c>
      <c r="K314" s="24">
        <v>9.3</v>
      </c>
      <c r="L314" s="24">
        <v>0.5</v>
      </c>
      <c r="M314" s="24">
        <v>25.7</v>
      </c>
      <c r="N314" s="24">
        <v>1</v>
      </c>
      <c r="O314" s="24">
        <v>25.1</v>
      </c>
      <c r="P314" s="25"/>
      <c r="Q314" s="24"/>
      <c r="R314" s="24"/>
      <c r="S314" s="24"/>
      <c r="T314" s="24"/>
      <c r="U314" s="24"/>
      <c r="V314" s="18">
        <v>0.08</v>
      </c>
      <c r="W314" s="8" t="s">
        <v>1883</v>
      </c>
      <c r="X314" s="8" t="s">
        <v>1672</v>
      </c>
    </row>
    <row r="315" spans="1:24" ht="31.5">
      <c r="A315" s="52" t="s">
        <v>696</v>
      </c>
      <c r="B315" s="23" t="s">
        <v>1278</v>
      </c>
      <c r="C315" s="18">
        <v>110.11</v>
      </c>
      <c r="D315" s="8" t="s">
        <v>1079</v>
      </c>
      <c r="E315" s="1" t="s">
        <v>320</v>
      </c>
      <c r="F315" s="1">
        <v>0.05</v>
      </c>
      <c r="G315" s="24">
        <v>1.4</v>
      </c>
      <c r="H315" s="1">
        <v>0.1</v>
      </c>
      <c r="I315" s="24">
        <v>0.8</v>
      </c>
      <c r="J315" s="18">
        <v>0.25</v>
      </c>
      <c r="K315" s="24">
        <v>1.2</v>
      </c>
      <c r="L315" s="24">
        <v>0.5</v>
      </c>
      <c r="M315" s="24">
        <v>1.3</v>
      </c>
      <c r="N315" s="24">
        <v>1</v>
      </c>
      <c r="O315" s="24">
        <v>1.9</v>
      </c>
      <c r="P315" s="24">
        <v>2.5</v>
      </c>
      <c r="Q315" s="24">
        <v>6.8</v>
      </c>
      <c r="R315" s="25">
        <v>5</v>
      </c>
      <c r="S315" s="24">
        <v>10.9</v>
      </c>
      <c r="T315" s="25">
        <v>10</v>
      </c>
      <c r="U315" s="24">
        <v>11.1</v>
      </c>
      <c r="V315" s="18">
        <v>1.336734693877551</v>
      </c>
      <c r="W315" s="8" t="s">
        <v>1883</v>
      </c>
      <c r="X315" s="8" t="s">
        <v>1672</v>
      </c>
    </row>
    <row r="316" spans="1:24" ht="31.5">
      <c r="A316" s="52" t="s">
        <v>696</v>
      </c>
      <c r="B316" s="23" t="s">
        <v>1278</v>
      </c>
      <c r="C316" s="18">
        <v>110.11</v>
      </c>
      <c r="D316" s="8" t="s">
        <v>1079</v>
      </c>
      <c r="E316" s="1" t="s">
        <v>320</v>
      </c>
      <c r="F316" s="1">
        <v>0.05</v>
      </c>
      <c r="G316" s="24">
        <v>0.7</v>
      </c>
      <c r="H316" s="1">
        <v>0.1</v>
      </c>
      <c r="I316" s="24">
        <v>1</v>
      </c>
      <c r="J316" s="18">
        <v>0.25</v>
      </c>
      <c r="K316" s="24">
        <v>0.9</v>
      </c>
      <c r="L316" s="24">
        <v>0.5</v>
      </c>
      <c r="M316" s="24">
        <v>1.9</v>
      </c>
      <c r="N316" s="24">
        <v>1</v>
      </c>
      <c r="O316" s="24">
        <v>1.9</v>
      </c>
      <c r="P316" s="25"/>
      <c r="Q316" s="24"/>
      <c r="R316" s="24"/>
      <c r="S316" s="24"/>
      <c r="T316" s="24"/>
      <c r="U316" s="24"/>
      <c r="V316" s="18" t="s">
        <v>1021</v>
      </c>
      <c r="W316" s="8" t="s">
        <v>1884</v>
      </c>
      <c r="X316" s="8" t="s">
        <v>1672</v>
      </c>
    </row>
    <row r="317" spans="1:24" ht="31.5">
      <c r="A317" s="51" t="s">
        <v>1117</v>
      </c>
      <c r="B317" s="23" t="s">
        <v>1278</v>
      </c>
      <c r="C317" s="18">
        <v>110.11</v>
      </c>
      <c r="D317" s="8" t="s">
        <v>1079</v>
      </c>
      <c r="E317" s="8" t="s">
        <v>1216</v>
      </c>
      <c r="F317" s="8">
        <v>0.1</v>
      </c>
      <c r="G317" s="8">
        <v>2.8</v>
      </c>
      <c r="H317" s="8">
        <v>0.25</v>
      </c>
      <c r="I317" s="8">
        <v>5.8</v>
      </c>
      <c r="J317" s="8">
        <v>0.5</v>
      </c>
      <c r="K317" s="8">
        <v>13.7</v>
      </c>
      <c r="L317" s="8">
        <v>1</v>
      </c>
      <c r="M317" s="8">
        <v>15.2</v>
      </c>
      <c r="N317" s="8">
        <v>2.5</v>
      </c>
      <c r="O317" s="8">
        <v>13.1</v>
      </c>
      <c r="P317" s="8"/>
      <c r="Q317" s="8"/>
      <c r="R317" s="8"/>
      <c r="S317" s="8"/>
      <c r="T317" s="8"/>
      <c r="U317" s="8"/>
      <c r="V317" s="1">
        <v>0.11</v>
      </c>
      <c r="W317" s="8" t="s">
        <v>1883</v>
      </c>
      <c r="X317" s="8" t="s">
        <v>1163</v>
      </c>
    </row>
    <row r="318" spans="1:24" ht="87" customHeight="1">
      <c r="A318" s="52" t="s">
        <v>696</v>
      </c>
      <c r="B318" s="23" t="s">
        <v>1278</v>
      </c>
      <c r="C318" s="18">
        <v>110.11</v>
      </c>
      <c r="D318" s="8" t="s">
        <v>1079</v>
      </c>
      <c r="E318" s="1" t="s">
        <v>1216</v>
      </c>
      <c r="F318" s="1">
        <v>0.05</v>
      </c>
      <c r="G318" s="24">
        <v>1.3</v>
      </c>
      <c r="H318" s="1">
        <v>0.1</v>
      </c>
      <c r="I318" s="24">
        <v>2.7</v>
      </c>
      <c r="J318" s="18">
        <v>0.25</v>
      </c>
      <c r="K318" s="24">
        <v>9.2</v>
      </c>
      <c r="L318" s="24">
        <v>0.5</v>
      </c>
      <c r="M318" s="24">
        <v>17.2</v>
      </c>
      <c r="N318" s="24">
        <v>1</v>
      </c>
      <c r="O318" s="24">
        <v>25.8</v>
      </c>
      <c r="P318" s="25"/>
      <c r="Q318" s="24"/>
      <c r="R318" s="24"/>
      <c r="S318" s="24"/>
      <c r="T318" s="24"/>
      <c r="U318" s="24"/>
      <c r="V318" s="18">
        <v>0.11</v>
      </c>
      <c r="W318" s="8" t="s">
        <v>1883</v>
      </c>
      <c r="X318" s="8" t="s">
        <v>1672</v>
      </c>
    </row>
    <row r="319" spans="1:24" ht="15.75">
      <c r="A319" s="52" t="s">
        <v>696</v>
      </c>
      <c r="B319" s="23" t="s">
        <v>1278</v>
      </c>
      <c r="C319" s="18">
        <v>110.11</v>
      </c>
      <c r="D319" s="8" t="s">
        <v>1079</v>
      </c>
      <c r="E319" s="1" t="s">
        <v>1216</v>
      </c>
      <c r="F319" s="1">
        <v>0.05</v>
      </c>
      <c r="G319" s="24">
        <v>1.3</v>
      </c>
      <c r="H319" s="1">
        <v>0.1</v>
      </c>
      <c r="I319" s="24">
        <v>1.2</v>
      </c>
      <c r="J319" s="18">
        <v>0.25</v>
      </c>
      <c r="K319" s="24">
        <v>4.3</v>
      </c>
      <c r="L319" s="24">
        <v>0.5</v>
      </c>
      <c r="M319" s="24">
        <v>11.2</v>
      </c>
      <c r="N319" s="24">
        <v>1</v>
      </c>
      <c r="O319" s="24">
        <v>12.1</v>
      </c>
      <c r="P319" s="25"/>
      <c r="Q319" s="24"/>
      <c r="R319" s="24"/>
      <c r="S319" s="24"/>
      <c r="T319" s="24"/>
      <c r="U319" s="24"/>
      <c r="V319" s="18">
        <v>0.19</v>
      </c>
      <c r="W319" s="8" t="s">
        <v>1883</v>
      </c>
      <c r="X319" s="8" t="s">
        <v>1672</v>
      </c>
    </row>
    <row r="320" spans="1:24" ht="15.75">
      <c r="A320" s="52" t="s">
        <v>696</v>
      </c>
      <c r="B320" s="23" t="s">
        <v>1278</v>
      </c>
      <c r="C320" s="18">
        <v>110.11</v>
      </c>
      <c r="D320" s="8" t="s">
        <v>1079</v>
      </c>
      <c r="E320" s="1" t="s">
        <v>704</v>
      </c>
      <c r="F320" s="1">
        <v>0.05</v>
      </c>
      <c r="G320" s="24">
        <v>0.8</v>
      </c>
      <c r="H320" s="1">
        <v>0.1</v>
      </c>
      <c r="I320" s="24">
        <v>1.8</v>
      </c>
      <c r="J320" s="18">
        <v>0.25</v>
      </c>
      <c r="K320" s="24">
        <v>3.7</v>
      </c>
      <c r="L320" s="24">
        <v>0.5</v>
      </c>
      <c r="M320" s="24">
        <v>7.3</v>
      </c>
      <c r="N320" s="24">
        <v>1</v>
      </c>
      <c r="O320" s="24">
        <v>8</v>
      </c>
      <c r="P320" s="25"/>
      <c r="Q320" s="24"/>
      <c r="R320" s="24"/>
      <c r="S320" s="24"/>
      <c r="T320" s="24"/>
      <c r="U320" s="24"/>
      <c r="V320" s="18">
        <v>0.19</v>
      </c>
      <c r="W320" s="8" t="s">
        <v>1883</v>
      </c>
      <c r="X320" s="8" t="s">
        <v>1672</v>
      </c>
    </row>
    <row r="321" spans="1:24" ht="108" customHeight="1">
      <c r="A321" s="52" t="s">
        <v>696</v>
      </c>
      <c r="B321" s="23" t="s">
        <v>1278</v>
      </c>
      <c r="C321" s="18">
        <v>110.11</v>
      </c>
      <c r="D321" s="8" t="s">
        <v>1079</v>
      </c>
      <c r="E321" s="1" t="s">
        <v>704</v>
      </c>
      <c r="F321" s="1">
        <v>0.05</v>
      </c>
      <c r="G321" s="24">
        <v>1.6</v>
      </c>
      <c r="H321" s="1">
        <v>0.1</v>
      </c>
      <c r="I321" s="24">
        <v>1.8</v>
      </c>
      <c r="J321" s="18">
        <v>0.25</v>
      </c>
      <c r="K321" s="24">
        <v>3.2</v>
      </c>
      <c r="L321" s="24">
        <v>0.5</v>
      </c>
      <c r="M321" s="24">
        <v>7.7</v>
      </c>
      <c r="N321" s="24">
        <v>1</v>
      </c>
      <c r="O321" s="24">
        <v>10.9</v>
      </c>
      <c r="P321" s="25"/>
      <c r="Q321" s="24"/>
      <c r="R321" s="24"/>
      <c r="S321" s="24"/>
      <c r="T321" s="24"/>
      <c r="U321" s="24"/>
      <c r="V321" s="18">
        <v>0.23</v>
      </c>
      <c r="W321" s="8" t="s">
        <v>1883</v>
      </c>
      <c r="X321" s="8" t="s">
        <v>1672</v>
      </c>
    </row>
    <row r="322" spans="1:24" ht="108" customHeight="1">
      <c r="A322" s="52" t="s">
        <v>696</v>
      </c>
      <c r="B322" s="23" t="s">
        <v>1278</v>
      </c>
      <c r="C322" s="18">
        <v>110.11</v>
      </c>
      <c r="D322" s="8" t="s">
        <v>1079</v>
      </c>
      <c r="E322" s="1" t="s">
        <v>1255</v>
      </c>
      <c r="F322" s="1">
        <v>0.05</v>
      </c>
      <c r="G322" s="24">
        <v>1.1</v>
      </c>
      <c r="H322" s="1">
        <v>0.1</v>
      </c>
      <c r="I322" s="24">
        <v>0.9</v>
      </c>
      <c r="J322" s="18">
        <v>0.25</v>
      </c>
      <c r="K322" s="24">
        <v>2.6</v>
      </c>
      <c r="L322" s="24">
        <v>0.5</v>
      </c>
      <c r="M322" s="24">
        <v>4</v>
      </c>
      <c r="N322" s="24">
        <v>1</v>
      </c>
      <c r="O322" s="24">
        <v>4.2</v>
      </c>
      <c r="P322" s="25"/>
      <c r="Q322" s="24"/>
      <c r="R322" s="24"/>
      <c r="S322" s="24"/>
      <c r="T322" s="24"/>
      <c r="U322" s="24"/>
      <c r="V322" s="18">
        <v>0.33</v>
      </c>
      <c r="W322" s="8" t="s">
        <v>1883</v>
      </c>
      <c r="X322" s="8" t="s">
        <v>1672</v>
      </c>
    </row>
    <row r="323" spans="1:24" ht="15.75">
      <c r="A323" s="52" t="s">
        <v>696</v>
      </c>
      <c r="B323" s="23" t="s">
        <v>1278</v>
      </c>
      <c r="C323" s="18">
        <v>110.11</v>
      </c>
      <c r="D323" s="8" t="s">
        <v>1079</v>
      </c>
      <c r="E323" s="1" t="s">
        <v>1255</v>
      </c>
      <c r="F323" s="1">
        <v>0.05</v>
      </c>
      <c r="G323" s="24">
        <v>1.2</v>
      </c>
      <c r="H323" s="1">
        <v>0.1</v>
      </c>
      <c r="I323" s="24">
        <v>1.2</v>
      </c>
      <c r="J323" s="18">
        <v>0.25</v>
      </c>
      <c r="K323" s="24">
        <v>1.9</v>
      </c>
      <c r="L323" s="24">
        <v>0.5</v>
      </c>
      <c r="M323" s="24">
        <v>4.2</v>
      </c>
      <c r="N323" s="24">
        <v>1</v>
      </c>
      <c r="O323" s="24">
        <v>6.5</v>
      </c>
      <c r="P323" s="25"/>
      <c r="Q323" s="24"/>
      <c r="R323" s="24"/>
      <c r="S323" s="24"/>
      <c r="T323" s="24"/>
      <c r="U323" s="24"/>
      <c r="V323" s="18">
        <v>0.37</v>
      </c>
      <c r="W323" s="8" t="s">
        <v>1883</v>
      </c>
      <c r="X323" s="8" t="s">
        <v>1672</v>
      </c>
    </row>
    <row r="324" spans="1:24" ht="15.75">
      <c r="A324" s="52" t="s">
        <v>696</v>
      </c>
      <c r="B324" s="23" t="s">
        <v>1278</v>
      </c>
      <c r="C324" s="18">
        <v>110.11</v>
      </c>
      <c r="D324" s="8" t="s">
        <v>1079</v>
      </c>
      <c r="E324" s="1" t="s">
        <v>1273</v>
      </c>
      <c r="F324" s="1">
        <v>0.05</v>
      </c>
      <c r="G324" s="24">
        <v>1.9</v>
      </c>
      <c r="H324" s="1">
        <v>0.1</v>
      </c>
      <c r="I324" s="24">
        <v>2.9</v>
      </c>
      <c r="J324" s="18">
        <v>0.25</v>
      </c>
      <c r="K324" s="24">
        <v>13.9</v>
      </c>
      <c r="L324" s="24">
        <v>0.5</v>
      </c>
      <c r="M324" s="24">
        <v>23</v>
      </c>
      <c r="N324" s="24">
        <v>1</v>
      </c>
      <c r="O324" s="24">
        <v>24.5</v>
      </c>
      <c r="P324" s="25"/>
      <c r="Q324" s="24"/>
      <c r="R324" s="24"/>
      <c r="S324" s="24"/>
      <c r="T324" s="24"/>
      <c r="U324" s="24"/>
      <c r="V324" s="18">
        <v>0.1</v>
      </c>
      <c r="W324" s="8" t="s">
        <v>1883</v>
      </c>
      <c r="X324" s="8" t="s">
        <v>1672</v>
      </c>
    </row>
    <row r="325" spans="1:24" ht="15.75">
      <c r="A325" s="52" t="s">
        <v>696</v>
      </c>
      <c r="B325" s="23" t="s">
        <v>1278</v>
      </c>
      <c r="C325" s="18">
        <v>110.11</v>
      </c>
      <c r="D325" s="8" t="s">
        <v>1079</v>
      </c>
      <c r="E325" s="1" t="s">
        <v>1273</v>
      </c>
      <c r="F325" s="1">
        <v>0.05</v>
      </c>
      <c r="G325" s="24">
        <v>2.2</v>
      </c>
      <c r="H325" s="1">
        <v>0.1</v>
      </c>
      <c r="I325" s="24">
        <v>3.6</v>
      </c>
      <c r="J325" s="18">
        <v>0.25</v>
      </c>
      <c r="K325" s="24">
        <v>14</v>
      </c>
      <c r="L325" s="24">
        <v>0.5</v>
      </c>
      <c r="M325" s="24">
        <v>19.8</v>
      </c>
      <c r="N325" s="24">
        <v>1</v>
      </c>
      <c r="O325" s="24">
        <v>30.9</v>
      </c>
      <c r="P325" s="25"/>
      <c r="Q325" s="24"/>
      <c r="R325" s="24"/>
      <c r="S325" s="24"/>
      <c r="T325" s="24"/>
      <c r="U325" s="24"/>
      <c r="V325" s="18">
        <v>0.08</v>
      </c>
      <c r="W325" s="8" t="s">
        <v>1883</v>
      </c>
      <c r="X325" s="8" t="s">
        <v>1672</v>
      </c>
    </row>
    <row r="326" spans="1:24" ht="15.75">
      <c r="A326" s="52" t="s">
        <v>696</v>
      </c>
      <c r="B326" s="23" t="s">
        <v>1278</v>
      </c>
      <c r="C326" s="18">
        <v>110.11</v>
      </c>
      <c r="D326" s="8" t="s">
        <v>1079</v>
      </c>
      <c r="E326" s="1" t="s">
        <v>452</v>
      </c>
      <c r="F326" s="1">
        <v>0.05</v>
      </c>
      <c r="G326" s="24">
        <v>1.5</v>
      </c>
      <c r="H326" s="1">
        <v>0.1</v>
      </c>
      <c r="I326" s="24">
        <v>1</v>
      </c>
      <c r="J326" s="18">
        <v>0.25</v>
      </c>
      <c r="K326" s="24">
        <v>1</v>
      </c>
      <c r="L326" s="24">
        <v>0.5</v>
      </c>
      <c r="M326" s="24">
        <v>1.1</v>
      </c>
      <c r="N326" s="24">
        <v>1</v>
      </c>
      <c r="O326" s="24">
        <v>1</v>
      </c>
      <c r="P326" s="24">
        <v>2.5</v>
      </c>
      <c r="Q326" s="24">
        <v>5.5</v>
      </c>
      <c r="R326" s="25">
        <v>5</v>
      </c>
      <c r="S326" s="24">
        <v>13.7</v>
      </c>
      <c r="T326" s="25">
        <v>10</v>
      </c>
      <c r="U326" s="24">
        <v>19.4</v>
      </c>
      <c r="V326" s="18">
        <v>1.6666666666666665</v>
      </c>
      <c r="W326" s="8" t="s">
        <v>1883</v>
      </c>
      <c r="X326" s="8" t="s">
        <v>1672</v>
      </c>
    </row>
    <row r="327" spans="1:24" ht="15.75">
      <c r="A327" s="52" t="s">
        <v>696</v>
      </c>
      <c r="B327" s="23" t="s">
        <v>1278</v>
      </c>
      <c r="C327" s="18">
        <v>110.11</v>
      </c>
      <c r="D327" s="8" t="s">
        <v>1079</v>
      </c>
      <c r="E327" s="1" t="s">
        <v>452</v>
      </c>
      <c r="F327" s="1">
        <v>0.05</v>
      </c>
      <c r="G327" s="24">
        <v>0.7</v>
      </c>
      <c r="H327" s="1">
        <v>0.1</v>
      </c>
      <c r="I327" s="24">
        <v>0.9</v>
      </c>
      <c r="J327" s="18">
        <v>0.25</v>
      </c>
      <c r="K327" s="24">
        <v>1.2</v>
      </c>
      <c r="L327" s="24">
        <v>0.5</v>
      </c>
      <c r="M327" s="24">
        <v>1.9</v>
      </c>
      <c r="N327" s="24">
        <v>1</v>
      </c>
      <c r="O327" s="24">
        <v>2</v>
      </c>
      <c r="P327" s="25"/>
      <c r="Q327" s="24"/>
      <c r="R327" s="24"/>
      <c r="S327" s="24"/>
      <c r="T327" s="24"/>
      <c r="U327" s="24"/>
      <c r="V327" s="18" t="s">
        <v>1021</v>
      </c>
      <c r="W327" s="8" t="s">
        <v>1884</v>
      </c>
      <c r="X327" s="8" t="s">
        <v>1672</v>
      </c>
    </row>
    <row r="328" spans="1:24" ht="47.25">
      <c r="A328" s="34" t="s">
        <v>1802</v>
      </c>
      <c r="B328" s="23" t="s">
        <v>207</v>
      </c>
      <c r="C328" s="18">
        <v>240.25</v>
      </c>
      <c r="D328" s="8" t="s">
        <v>1803</v>
      </c>
      <c r="E328" s="1" t="s">
        <v>45</v>
      </c>
      <c r="F328" s="1">
        <v>1</v>
      </c>
      <c r="G328" s="1">
        <v>2.2</v>
      </c>
      <c r="H328" s="1">
        <v>10</v>
      </c>
      <c r="I328" s="1">
        <v>2</v>
      </c>
      <c r="J328" s="1">
        <v>20</v>
      </c>
      <c r="K328" s="1">
        <v>2.4</v>
      </c>
      <c r="V328" s="1" t="s">
        <v>1021</v>
      </c>
      <c r="W328" s="8" t="s">
        <v>1884</v>
      </c>
      <c r="X328" s="1" t="s">
        <v>1561</v>
      </c>
    </row>
    <row r="329" spans="1:24" ht="47.25">
      <c r="A329" s="34" t="s">
        <v>150</v>
      </c>
      <c r="B329" s="23" t="s">
        <v>151</v>
      </c>
      <c r="C329" s="18">
        <v>240.26</v>
      </c>
      <c r="D329" s="8" t="s">
        <v>1803</v>
      </c>
      <c r="E329" s="1" t="s">
        <v>45</v>
      </c>
      <c r="F329" s="1">
        <v>1</v>
      </c>
      <c r="G329" s="1">
        <v>3.4</v>
      </c>
      <c r="H329" s="1">
        <v>10</v>
      </c>
      <c r="I329" s="1">
        <v>4.7</v>
      </c>
      <c r="J329" s="1">
        <v>20</v>
      </c>
      <c r="K329" s="1">
        <v>5.9</v>
      </c>
      <c r="V329" s="24">
        <v>0.492388263170674</v>
      </c>
      <c r="W329" s="8" t="s">
        <v>1883</v>
      </c>
      <c r="X329" s="1" t="s">
        <v>1561</v>
      </c>
    </row>
    <row r="330" spans="1:24" ht="63">
      <c r="A330" s="34" t="s">
        <v>390</v>
      </c>
      <c r="B330" s="1" t="s">
        <v>83</v>
      </c>
      <c r="C330" s="18">
        <v>408.34</v>
      </c>
      <c r="D330" s="1" t="s">
        <v>636</v>
      </c>
      <c r="E330" s="1" t="s">
        <v>452</v>
      </c>
      <c r="F330" s="1">
        <v>3</v>
      </c>
      <c r="G330" s="24">
        <v>2.9</v>
      </c>
      <c r="H330" s="1">
        <v>10</v>
      </c>
      <c r="I330" s="24">
        <v>4.29</v>
      </c>
      <c r="J330" s="1">
        <v>30</v>
      </c>
      <c r="K330" s="24">
        <v>5.34</v>
      </c>
      <c r="V330" s="24">
        <v>3.5035971223021587</v>
      </c>
      <c r="W330" s="8" t="s">
        <v>1883</v>
      </c>
      <c r="X330" s="1" t="s">
        <v>1874</v>
      </c>
    </row>
    <row r="331" spans="1:24" ht="78.75">
      <c r="A331" s="34" t="s">
        <v>383</v>
      </c>
      <c r="B331" s="1" t="s">
        <v>248</v>
      </c>
      <c r="C331" s="18">
        <v>378.35</v>
      </c>
      <c r="D331" s="1" t="s">
        <v>636</v>
      </c>
      <c r="E331" s="1" t="s">
        <v>1216</v>
      </c>
      <c r="F331" s="1">
        <v>0.5</v>
      </c>
      <c r="G331" s="24">
        <v>2.3</v>
      </c>
      <c r="H331" s="1">
        <v>5</v>
      </c>
      <c r="I331" s="24">
        <v>2.1</v>
      </c>
      <c r="J331" s="1">
        <v>50</v>
      </c>
      <c r="K331" s="24">
        <v>1.8</v>
      </c>
      <c r="V331" s="1" t="s">
        <v>1021</v>
      </c>
      <c r="W331" s="8" t="s">
        <v>1884</v>
      </c>
      <c r="X331" s="1" t="s">
        <v>1874</v>
      </c>
    </row>
    <row r="332" spans="1:24" ht="63">
      <c r="A332" s="34" t="s">
        <v>1146</v>
      </c>
      <c r="B332" s="1" t="s">
        <v>122</v>
      </c>
      <c r="C332" s="18">
        <v>403.48</v>
      </c>
      <c r="D332" s="1" t="s">
        <v>636</v>
      </c>
      <c r="E332" s="1" t="s">
        <v>1216</v>
      </c>
      <c r="F332" s="1">
        <v>0.5</v>
      </c>
      <c r="G332" s="1">
        <v>1.66</v>
      </c>
      <c r="H332" s="1">
        <v>5</v>
      </c>
      <c r="I332" s="1">
        <v>1.59</v>
      </c>
      <c r="J332" s="1">
        <v>50</v>
      </c>
      <c r="K332" s="1">
        <v>1.76</v>
      </c>
      <c r="V332" s="1" t="s">
        <v>1021</v>
      </c>
      <c r="W332" s="8" t="s">
        <v>1884</v>
      </c>
      <c r="X332" s="1" t="s">
        <v>1874</v>
      </c>
    </row>
    <row r="333" spans="1:24" ht="47.25">
      <c r="A333" s="51" t="s">
        <v>787</v>
      </c>
      <c r="B333" s="23" t="s">
        <v>1229</v>
      </c>
      <c r="C333" s="18">
        <v>102.178</v>
      </c>
      <c r="D333" s="8" t="s">
        <v>775</v>
      </c>
      <c r="E333" s="1" t="s">
        <v>1216</v>
      </c>
      <c r="F333" s="1">
        <v>0.25</v>
      </c>
      <c r="G333" s="1">
        <v>0.7</v>
      </c>
      <c r="H333" s="1">
        <v>0.5</v>
      </c>
      <c r="I333" s="24">
        <v>1.1</v>
      </c>
      <c r="J333" s="1">
        <v>1</v>
      </c>
      <c r="K333" s="1">
        <v>1.5</v>
      </c>
      <c r="L333" s="1">
        <v>2.5</v>
      </c>
      <c r="M333" s="1">
        <v>3.2</v>
      </c>
      <c r="N333" s="1">
        <v>5</v>
      </c>
      <c r="O333" s="1">
        <v>4.5</v>
      </c>
      <c r="V333" s="24">
        <v>2.3235294117647056</v>
      </c>
      <c r="W333" s="8" t="s">
        <v>1883</v>
      </c>
      <c r="X333" s="8" t="s">
        <v>1411</v>
      </c>
    </row>
    <row r="334" spans="1:24" ht="47.25">
      <c r="A334" s="51" t="s">
        <v>787</v>
      </c>
      <c r="B334" s="23" t="s">
        <v>1229</v>
      </c>
      <c r="C334" s="18">
        <v>102.178</v>
      </c>
      <c r="D334" s="8" t="s">
        <v>775</v>
      </c>
      <c r="E334" s="8" t="s">
        <v>1216</v>
      </c>
      <c r="F334" s="8">
        <v>0.5</v>
      </c>
      <c r="G334" s="8">
        <v>1.3</v>
      </c>
      <c r="H334" s="8">
        <v>1</v>
      </c>
      <c r="I334" s="8">
        <v>1.1</v>
      </c>
      <c r="J334" s="8">
        <v>2.5</v>
      </c>
      <c r="K334" s="8">
        <v>3.5</v>
      </c>
      <c r="L334" s="8">
        <v>5</v>
      </c>
      <c r="M334" s="8">
        <v>7</v>
      </c>
      <c r="N334" s="8">
        <v>10</v>
      </c>
      <c r="O334" s="8">
        <v>13.9</v>
      </c>
      <c r="P334" s="8"/>
      <c r="Q334" s="8"/>
      <c r="R334" s="8"/>
      <c r="S334" s="8"/>
      <c r="T334" s="8"/>
      <c r="U334" s="8"/>
      <c r="V334" s="24">
        <v>2.1875</v>
      </c>
      <c r="W334" s="8" t="s">
        <v>1883</v>
      </c>
      <c r="X334" s="8" t="s">
        <v>1163</v>
      </c>
    </row>
    <row r="335" spans="1:24" ht="63">
      <c r="A335" s="51" t="s">
        <v>391</v>
      </c>
      <c r="B335" s="23" t="s">
        <v>825</v>
      </c>
      <c r="C335" s="18">
        <v>256.341</v>
      </c>
      <c r="D335" s="8" t="s">
        <v>916</v>
      </c>
      <c r="E335" s="8" t="s">
        <v>704</v>
      </c>
      <c r="F335" s="8">
        <v>0.025</v>
      </c>
      <c r="G335" s="8">
        <v>7.6</v>
      </c>
      <c r="H335" s="8">
        <v>0.5</v>
      </c>
      <c r="I335" s="8">
        <v>17.7</v>
      </c>
      <c r="J335" s="8">
        <v>1</v>
      </c>
      <c r="K335" s="8">
        <v>15.6</v>
      </c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1">
        <v>0.006</v>
      </c>
      <c r="W335" s="8" t="s">
        <v>1883</v>
      </c>
      <c r="X335" s="8" t="s">
        <v>1163</v>
      </c>
    </row>
    <row r="336" spans="1:24" ht="63">
      <c r="A336" s="51" t="s">
        <v>1804</v>
      </c>
      <c r="B336" s="23" t="s">
        <v>235</v>
      </c>
      <c r="C336" s="18">
        <v>149.2</v>
      </c>
      <c r="D336" s="8" t="s">
        <v>1805</v>
      </c>
      <c r="E336" s="8" t="s">
        <v>280</v>
      </c>
      <c r="F336" s="8">
        <v>5</v>
      </c>
      <c r="G336" s="8">
        <v>1.2</v>
      </c>
      <c r="H336" s="8">
        <v>10</v>
      </c>
      <c r="I336" s="8">
        <v>1</v>
      </c>
      <c r="J336" s="8">
        <v>35</v>
      </c>
      <c r="K336" s="8">
        <v>1.5</v>
      </c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1" t="s">
        <v>1021</v>
      </c>
      <c r="W336" s="8" t="s">
        <v>1884</v>
      </c>
      <c r="X336" s="8" t="s">
        <v>1561</v>
      </c>
    </row>
    <row r="337" spans="1:24" ht="31.5">
      <c r="A337" s="34" t="s">
        <v>1008</v>
      </c>
      <c r="B337" s="8" t="s">
        <v>475</v>
      </c>
      <c r="C337" s="18">
        <v>90.0774</v>
      </c>
      <c r="D337" s="1" t="s">
        <v>837</v>
      </c>
      <c r="E337" s="8" t="s">
        <v>1216</v>
      </c>
      <c r="F337" s="1">
        <v>0.5</v>
      </c>
      <c r="G337" s="8">
        <v>0.64</v>
      </c>
      <c r="H337" s="1">
        <v>5</v>
      </c>
      <c r="I337" s="8">
        <v>0.69</v>
      </c>
      <c r="J337" s="1">
        <v>50</v>
      </c>
      <c r="K337" s="8">
        <v>1.71</v>
      </c>
      <c r="V337" s="1" t="s">
        <v>1021</v>
      </c>
      <c r="W337" s="8" t="s">
        <v>1884</v>
      </c>
      <c r="X337" s="1" t="s">
        <v>1874</v>
      </c>
    </row>
    <row r="338" spans="1:24" ht="63">
      <c r="A338" s="34" t="s">
        <v>1714</v>
      </c>
      <c r="B338" s="1" t="s">
        <v>249</v>
      </c>
      <c r="C338" s="18">
        <v>309.37</v>
      </c>
      <c r="D338" s="1" t="s">
        <v>636</v>
      </c>
      <c r="E338" s="1" t="s">
        <v>1216</v>
      </c>
      <c r="F338" s="1">
        <v>10</v>
      </c>
      <c r="G338" s="1">
        <v>1.18</v>
      </c>
      <c r="H338" s="1">
        <v>25</v>
      </c>
      <c r="I338" s="1">
        <v>1.09</v>
      </c>
      <c r="J338" s="1">
        <v>50</v>
      </c>
      <c r="K338" s="1">
        <v>0.64</v>
      </c>
      <c r="V338" s="1" t="s">
        <v>1021</v>
      </c>
      <c r="W338" s="8" t="s">
        <v>1884</v>
      </c>
      <c r="X338" s="1" t="s">
        <v>1874</v>
      </c>
    </row>
    <row r="339" spans="1:24" ht="94.5">
      <c r="A339" s="34" t="s">
        <v>1715</v>
      </c>
      <c r="B339" s="1" t="s">
        <v>315</v>
      </c>
      <c r="C339" s="18">
        <v>390.51</v>
      </c>
      <c r="D339" s="1" t="s">
        <v>636</v>
      </c>
      <c r="E339" s="1" t="s">
        <v>704</v>
      </c>
      <c r="F339" s="1">
        <v>5</v>
      </c>
      <c r="G339" s="1">
        <v>1.04</v>
      </c>
      <c r="H339" s="1">
        <v>10</v>
      </c>
      <c r="I339" s="1">
        <v>0.84</v>
      </c>
      <c r="J339" s="1">
        <v>25</v>
      </c>
      <c r="K339" s="1">
        <v>1.16</v>
      </c>
      <c r="V339" s="1" t="s">
        <v>1021</v>
      </c>
      <c r="W339" s="8" t="s">
        <v>1884</v>
      </c>
      <c r="X339" s="1" t="s">
        <v>1874</v>
      </c>
    </row>
    <row r="340" spans="1:24" ht="87" customHeight="1">
      <c r="A340" s="52" t="s">
        <v>1716</v>
      </c>
      <c r="B340" s="8" t="s">
        <v>183</v>
      </c>
      <c r="C340" s="18">
        <v>473.5</v>
      </c>
      <c r="D340" s="1" t="s">
        <v>636</v>
      </c>
      <c r="E340" s="1" t="s">
        <v>1216</v>
      </c>
      <c r="F340" s="1">
        <v>10</v>
      </c>
      <c r="G340" s="8">
        <v>0.97</v>
      </c>
      <c r="H340" s="1">
        <v>25</v>
      </c>
      <c r="I340" s="8">
        <v>0.81</v>
      </c>
      <c r="J340" s="1">
        <v>50</v>
      </c>
      <c r="K340" s="8">
        <v>0.99</v>
      </c>
      <c r="V340" s="1" t="s">
        <v>1021</v>
      </c>
      <c r="W340" s="8" t="s">
        <v>1884</v>
      </c>
      <c r="X340" s="1" t="s">
        <v>1874</v>
      </c>
    </row>
    <row r="341" spans="1:24" ht="87" customHeight="1">
      <c r="A341" s="34" t="s">
        <v>1717</v>
      </c>
      <c r="B341" s="1" t="s">
        <v>184</v>
      </c>
      <c r="C341" s="18">
        <v>377.39</v>
      </c>
      <c r="D341" s="1" t="s">
        <v>636</v>
      </c>
      <c r="E341" s="1" t="s">
        <v>704</v>
      </c>
      <c r="F341" s="1">
        <v>10</v>
      </c>
      <c r="G341" s="1">
        <v>1.47</v>
      </c>
      <c r="H341" s="1">
        <v>25</v>
      </c>
      <c r="I341" s="1">
        <v>2.41</v>
      </c>
      <c r="J341" s="1">
        <v>50</v>
      </c>
      <c r="K341" s="1">
        <v>2.28</v>
      </c>
      <c r="V341" s="1" t="s">
        <v>1021</v>
      </c>
      <c r="W341" s="8" t="s">
        <v>1884</v>
      </c>
      <c r="X341" s="1" t="s">
        <v>1874</v>
      </c>
    </row>
    <row r="342" spans="1:24" ht="47.25">
      <c r="A342" s="34" t="s">
        <v>1137</v>
      </c>
      <c r="B342" s="8" t="s">
        <v>185</v>
      </c>
      <c r="C342" s="18">
        <v>161.21</v>
      </c>
      <c r="D342" s="1" t="s">
        <v>636</v>
      </c>
      <c r="E342" s="1" t="s">
        <v>704</v>
      </c>
      <c r="F342" s="1">
        <v>5</v>
      </c>
      <c r="G342" s="8">
        <v>0.74</v>
      </c>
      <c r="H342" s="1">
        <v>10</v>
      </c>
      <c r="I342" s="8">
        <v>0.95</v>
      </c>
      <c r="J342" s="1">
        <v>25</v>
      </c>
      <c r="K342" s="8">
        <v>1.16</v>
      </c>
      <c r="V342" s="1" t="s">
        <v>1021</v>
      </c>
      <c r="W342" s="8" t="s">
        <v>1884</v>
      </c>
      <c r="X342" s="1" t="s">
        <v>1874</v>
      </c>
    </row>
    <row r="343" spans="1:24" ht="31.5">
      <c r="A343" s="53" t="s">
        <v>1303</v>
      </c>
      <c r="B343" s="1" t="s">
        <v>180</v>
      </c>
      <c r="C343" s="18">
        <v>194.185</v>
      </c>
      <c r="D343" s="1" t="s">
        <v>1429</v>
      </c>
      <c r="E343" s="1" t="s">
        <v>1216</v>
      </c>
      <c r="F343" s="1">
        <v>5</v>
      </c>
      <c r="G343" s="1">
        <v>1</v>
      </c>
      <c r="H343" s="1">
        <v>10</v>
      </c>
      <c r="I343" s="1">
        <v>0.9</v>
      </c>
      <c r="J343" s="1">
        <v>25</v>
      </c>
      <c r="K343" s="1">
        <v>1</v>
      </c>
      <c r="V343" s="1" t="s">
        <v>1021</v>
      </c>
      <c r="W343" s="8" t="s">
        <v>1884</v>
      </c>
      <c r="X343" s="8" t="s">
        <v>1512</v>
      </c>
    </row>
    <row r="344" spans="1:24" ht="78.75">
      <c r="A344" s="51" t="s">
        <v>852</v>
      </c>
      <c r="B344" s="23" t="s">
        <v>1266</v>
      </c>
      <c r="C344" s="18">
        <v>126.16</v>
      </c>
      <c r="D344" s="8" t="s">
        <v>1122</v>
      </c>
      <c r="E344" s="8" t="s">
        <v>1216</v>
      </c>
      <c r="F344" s="8">
        <v>2</v>
      </c>
      <c r="G344" s="8">
        <v>3</v>
      </c>
      <c r="H344" s="8">
        <v>4</v>
      </c>
      <c r="I344" s="8">
        <v>7.4</v>
      </c>
      <c r="J344" s="8">
        <v>8</v>
      </c>
      <c r="K344" s="8">
        <v>9.2</v>
      </c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18">
        <v>2</v>
      </c>
      <c r="W344" s="8" t="s">
        <v>1883</v>
      </c>
      <c r="X344" s="8" t="s">
        <v>1163</v>
      </c>
    </row>
    <row r="345" spans="1:24" ht="78.75">
      <c r="A345" s="34" t="s">
        <v>1316</v>
      </c>
      <c r="B345" s="1" t="s">
        <v>228</v>
      </c>
      <c r="C345" s="18">
        <v>244.3</v>
      </c>
      <c r="D345" s="1" t="s">
        <v>636</v>
      </c>
      <c r="E345" s="1" t="s">
        <v>504</v>
      </c>
      <c r="F345" s="1">
        <v>0.5</v>
      </c>
      <c r="G345" s="24">
        <v>14.1</v>
      </c>
      <c r="H345" s="1">
        <v>5</v>
      </c>
      <c r="I345" s="24">
        <v>19.5</v>
      </c>
      <c r="J345" s="1">
        <v>50</v>
      </c>
      <c r="K345" s="24">
        <v>16.8</v>
      </c>
      <c r="V345" s="27">
        <v>0.004399612717845537</v>
      </c>
      <c r="W345" s="8" t="s">
        <v>1883</v>
      </c>
      <c r="X345" s="1" t="s">
        <v>1874</v>
      </c>
    </row>
    <row r="346" spans="1:24" ht="70.5" customHeight="1">
      <c r="A346" s="51" t="s">
        <v>1202</v>
      </c>
      <c r="B346" s="23" t="s">
        <v>1130</v>
      </c>
      <c r="C346" s="18">
        <v>193.27</v>
      </c>
      <c r="D346" s="8" t="s">
        <v>1429</v>
      </c>
      <c r="E346" s="1" t="s">
        <v>504</v>
      </c>
      <c r="F346" s="8">
        <v>10</v>
      </c>
      <c r="G346" s="8">
        <v>2.3</v>
      </c>
      <c r="H346" s="8">
        <v>20</v>
      </c>
      <c r="I346" s="8">
        <v>5.1</v>
      </c>
      <c r="J346" s="8">
        <v>40</v>
      </c>
      <c r="K346" s="8">
        <v>9.5</v>
      </c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1">
        <v>13</v>
      </c>
      <c r="W346" s="8" t="s">
        <v>1883</v>
      </c>
      <c r="X346" s="8" t="s">
        <v>1163</v>
      </c>
    </row>
    <row r="347" spans="1:24" ht="47.25">
      <c r="A347" s="34" t="s">
        <v>471</v>
      </c>
      <c r="B347" s="1" t="s">
        <v>1123</v>
      </c>
      <c r="C347" s="18">
        <v>190.25</v>
      </c>
      <c r="D347" s="1" t="s">
        <v>589</v>
      </c>
      <c r="E347" s="1" t="s">
        <v>1255</v>
      </c>
      <c r="F347" s="1">
        <v>10</v>
      </c>
      <c r="G347" s="24">
        <v>1.8</v>
      </c>
      <c r="H347" s="1">
        <v>25</v>
      </c>
      <c r="I347" s="24">
        <v>2.1</v>
      </c>
      <c r="J347" s="1">
        <v>50</v>
      </c>
      <c r="K347" s="24">
        <v>1.9</v>
      </c>
      <c r="V347" s="1" t="s">
        <v>1021</v>
      </c>
      <c r="W347" s="8" t="s">
        <v>1884</v>
      </c>
      <c r="X347" s="1" t="s">
        <v>1874</v>
      </c>
    </row>
    <row r="348" spans="1:24" ht="84" customHeight="1">
      <c r="A348" s="51" t="s">
        <v>1164</v>
      </c>
      <c r="B348" s="60" t="s">
        <v>1429</v>
      </c>
      <c r="C348" s="18">
        <v>282.38</v>
      </c>
      <c r="D348" s="8" t="s">
        <v>1429</v>
      </c>
      <c r="E348" s="1" t="s">
        <v>504</v>
      </c>
      <c r="F348" s="8">
        <v>10</v>
      </c>
      <c r="G348" s="8">
        <v>1.8</v>
      </c>
      <c r="H348" s="8">
        <v>20</v>
      </c>
      <c r="I348" s="8">
        <v>1.6</v>
      </c>
      <c r="J348" s="8">
        <v>40</v>
      </c>
      <c r="K348" s="8">
        <v>2.1</v>
      </c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1" t="s">
        <v>1021</v>
      </c>
      <c r="W348" s="8" t="s">
        <v>1884</v>
      </c>
      <c r="X348" s="8" t="s">
        <v>1163</v>
      </c>
    </row>
    <row r="349" spans="1:24" ht="31.5">
      <c r="A349" s="51" t="s">
        <v>1054</v>
      </c>
      <c r="B349" s="23" t="s">
        <v>549</v>
      </c>
      <c r="C349" s="18">
        <v>126.133</v>
      </c>
      <c r="D349" s="8" t="s">
        <v>348</v>
      </c>
      <c r="E349" s="8" t="s">
        <v>1216</v>
      </c>
      <c r="F349" s="8">
        <v>0.25</v>
      </c>
      <c r="G349" s="8">
        <v>3.8</v>
      </c>
      <c r="H349" s="8">
        <v>0.5</v>
      </c>
      <c r="I349" s="8">
        <v>6</v>
      </c>
      <c r="J349" s="8">
        <v>1</v>
      </c>
      <c r="K349" s="8">
        <v>5.7</v>
      </c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1">
        <v>0.19</v>
      </c>
      <c r="W349" s="8" t="s">
        <v>1883</v>
      </c>
      <c r="X349" s="8" t="s">
        <v>1163</v>
      </c>
    </row>
    <row r="350" spans="1:24" ht="31.5">
      <c r="A350" s="51" t="s">
        <v>311</v>
      </c>
      <c r="B350" s="23" t="s">
        <v>171</v>
      </c>
      <c r="C350" s="18">
        <v>94.13</v>
      </c>
      <c r="D350" s="8" t="s">
        <v>312</v>
      </c>
      <c r="E350" s="8" t="s">
        <v>302</v>
      </c>
      <c r="F350" s="8">
        <v>1</v>
      </c>
      <c r="G350" s="8">
        <v>1.2</v>
      </c>
      <c r="H350" s="8">
        <v>10</v>
      </c>
      <c r="I350" s="8">
        <v>1.5</v>
      </c>
      <c r="J350" s="8">
        <v>25</v>
      </c>
      <c r="K350" s="8">
        <v>0.7</v>
      </c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1" t="s">
        <v>1021</v>
      </c>
      <c r="W350" s="8" t="s">
        <v>1884</v>
      </c>
      <c r="X350" s="8" t="s">
        <v>166</v>
      </c>
    </row>
    <row r="351" spans="1:24" ht="31.5">
      <c r="A351" s="51" t="s">
        <v>987</v>
      </c>
      <c r="B351" s="1" t="s">
        <v>724</v>
      </c>
      <c r="C351" s="18">
        <v>78.13</v>
      </c>
      <c r="D351" s="8" t="s">
        <v>748</v>
      </c>
      <c r="E351" s="8" t="s">
        <v>1216</v>
      </c>
      <c r="F351" s="8">
        <v>25</v>
      </c>
      <c r="G351" s="8">
        <v>2.7</v>
      </c>
      <c r="H351" s="8">
        <v>50</v>
      </c>
      <c r="I351" s="8">
        <v>2.3</v>
      </c>
      <c r="J351" s="8">
        <v>100</v>
      </c>
      <c r="K351" s="8">
        <v>3.9</v>
      </c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1">
        <v>72</v>
      </c>
      <c r="W351" s="8" t="s">
        <v>1883</v>
      </c>
      <c r="X351" s="8" t="s">
        <v>1163</v>
      </c>
    </row>
    <row r="352" spans="1:24" ht="31.5">
      <c r="A352" s="34" t="s">
        <v>718</v>
      </c>
      <c r="B352" s="23" t="s">
        <v>388</v>
      </c>
      <c r="C352" s="18">
        <v>248.17</v>
      </c>
      <c r="D352" s="1" t="s">
        <v>706</v>
      </c>
      <c r="E352" s="1" t="s">
        <v>704</v>
      </c>
      <c r="F352" s="8">
        <v>1</v>
      </c>
      <c r="G352" s="8">
        <v>4</v>
      </c>
      <c r="H352" s="8">
        <v>10</v>
      </c>
      <c r="I352" s="8">
        <v>16.3</v>
      </c>
      <c r="J352" s="8">
        <v>20</v>
      </c>
      <c r="K352" s="8">
        <v>18.5</v>
      </c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24">
        <v>0.8292761724337588</v>
      </c>
      <c r="W352" s="8" t="s">
        <v>1883</v>
      </c>
      <c r="X352" s="1" t="s">
        <v>833</v>
      </c>
    </row>
    <row r="353" spans="1:24" ht="31.5">
      <c r="A353" s="34" t="s">
        <v>718</v>
      </c>
      <c r="B353" s="23" t="s">
        <v>388</v>
      </c>
      <c r="C353" s="18">
        <v>248.17</v>
      </c>
      <c r="D353" s="1" t="s">
        <v>706</v>
      </c>
      <c r="E353" s="1" t="s">
        <v>1255</v>
      </c>
      <c r="F353" s="8">
        <v>1</v>
      </c>
      <c r="G353" s="8">
        <v>1.7</v>
      </c>
      <c r="H353" s="8">
        <v>10</v>
      </c>
      <c r="I353" s="8">
        <v>13.7</v>
      </c>
      <c r="J353" s="8">
        <v>20</v>
      </c>
      <c r="K353" s="8">
        <v>16.1</v>
      </c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24">
        <v>1.975</v>
      </c>
      <c r="W353" s="8" t="s">
        <v>1883</v>
      </c>
      <c r="X353" s="1" t="s">
        <v>833</v>
      </c>
    </row>
    <row r="354" spans="1:24" ht="31.5">
      <c r="A354" s="34" t="s">
        <v>718</v>
      </c>
      <c r="B354" s="23" t="s">
        <v>388</v>
      </c>
      <c r="C354" s="18">
        <v>248.17</v>
      </c>
      <c r="D354" s="1" t="s">
        <v>706</v>
      </c>
      <c r="E354" s="1" t="s">
        <v>719</v>
      </c>
      <c r="F354" s="8">
        <v>1</v>
      </c>
      <c r="G354" s="8">
        <v>1.7</v>
      </c>
      <c r="H354" s="8">
        <v>10</v>
      </c>
      <c r="I354" s="8">
        <v>1.5</v>
      </c>
      <c r="J354" s="8">
        <v>20</v>
      </c>
      <c r="K354" s="8">
        <v>4.4</v>
      </c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24">
        <v>15.172413793103448</v>
      </c>
      <c r="W354" s="8" t="s">
        <v>1883</v>
      </c>
      <c r="X354" s="1" t="s">
        <v>833</v>
      </c>
    </row>
    <row r="355" spans="1:24" ht="31.5">
      <c r="A355" s="34" t="s">
        <v>718</v>
      </c>
      <c r="B355" s="23" t="s">
        <v>388</v>
      </c>
      <c r="C355" s="18">
        <v>248.17</v>
      </c>
      <c r="D355" s="1" t="s">
        <v>706</v>
      </c>
      <c r="E355" s="1" t="s">
        <v>925</v>
      </c>
      <c r="F355" s="8">
        <v>1</v>
      </c>
      <c r="G355" s="8">
        <v>0.9</v>
      </c>
      <c r="H355" s="8">
        <v>10</v>
      </c>
      <c r="I355" s="8">
        <v>4.4</v>
      </c>
      <c r="J355" s="8">
        <v>20</v>
      </c>
      <c r="K355" s="8">
        <v>11.6</v>
      </c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24">
        <v>6.3999999999999995</v>
      </c>
      <c r="W355" s="8" t="s">
        <v>1883</v>
      </c>
      <c r="X355" s="1" t="s">
        <v>833</v>
      </c>
    </row>
    <row r="356" spans="1:24" ht="126" customHeight="1">
      <c r="A356" s="52" t="s">
        <v>1195</v>
      </c>
      <c r="B356" s="23" t="s">
        <v>834</v>
      </c>
      <c r="C356" s="18">
        <v>202.55</v>
      </c>
      <c r="D356" s="8" t="s">
        <v>795</v>
      </c>
      <c r="E356" s="1" t="s">
        <v>504</v>
      </c>
      <c r="F356" s="1">
        <v>0.001</v>
      </c>
      <c r="G356" s="24">
        <v>0.8</v>
      </c>
      <c r="H356" s="1">
        <v>0.05</v>
      </c>
      <c r="I356" s="24">
        <v>10.7</v>
      </c>
      <c r="J356" s="24">
        <v>0.1</v>
      </c>
      <c r="K356" s="24">
        <v>21.1</v>
      </c>
      <c r="M356" s="24"/>
      <c r="O356" s="24"/>
      <c r="P356" s="24"/>
      <c r="Q356" s="24"/>
      <c r="V356" s="27">
        <v>0.01188888888888889</v>
      </c>
      <c r="W356" s="8" t="s">
        <v>1883</v>
      </c>
      <c r="X356" s="8" t="s">
        <v>573</v>
      </c>
    </row>
    <row r="357" spans="1:24" ht="69" customHeight="1">
      <c r="A357" s="52" t="s">
        <v>1082</v>
      </c>
      <c r="B357" s="23" t="s">
        <v>834</v>
      </c>
      <c r="C357" s="18">
        <v>202.55</v>
      </c>
      <c r="D357" s="1" t="s">
        <v>795</v>
      </c>
      <c r="E357" s="1" t="s">
        <v>1255</v>
      </c>
      <c r="F357" s="1">
        <v>0.01</v>
      </c>
      <c r="G357" s="24">
        <v>2.4</v>
      </c>
      <c r="H357" s="27">
        <v>0.025</v>
      </c>
      <c r="I357" s="24">
        <v>4.2</v>
      </c>
      <c r="J357" s="18">
        <v>0.05</v>
      </c>
      <c r="K357" s="24">
        <v>7.3</v>
      </c>
      <c r="L357" s="24">
        <v>0.1</v>
      </c>
      <c r="M357" s="24">
        <v>14.7</v>
      </c>
      <c r="N357" s="18">
        <v>0.25</v>
      </c>
      <c r="O357" s="24">
        <v>14.7</v>
      </c>
      <c r="V357" s="27">
        <v>0.015</v>
      </c>
      <c r="W357" s="8" t="s">
        <v>1883</v>
      </c>
      <c r="X357" s="1" t="s">
        <v>1525</v>
      </c>
    </row>
    <row r="358" spans="1:24" ht="94.5">
      <c r="A358" s="34" t="s">
        <v>1082</v>
      </c>
      <c r="B358" s="23" t="s">
        <v>834</v>
      </c>
      <c r="C358" s="18">
        <v>202.55</v>
      </c>
      <c r="D358" s="8" t="s">
        <v>795</v>
      </c>
      <c r="E358" s="8" t="s">
        <v>1216</v>
      </c>
      <c r="F358" s="8">
        <v>0.01</v>
      </c>
      <c r="G358" s="8">
        <v>1.5</v>
      </c>
      <c r="H358" s="8">
        <v>0.025</v>
      </c>
      <c r="I358" s="8">
        <v>1.8</v>
      </c>
      <c r="J358" s="8">
        <v>0.05</v>
      </c>
      <c r="K358" s="8">
        <v>2.4</v>
      </c>
      <c r="L358" s="8">
        <v>0.1</v>
      </c>
      <c r="M358" s="8">
        <v>8.9</v>
      </c>
      <c r="N358" s="8">
        <v>0.25</v>
      </c>
      <c r="O358" s="8">
        <v>38</v>
      </c>
      <c r="P358" s="8"/>
      <c r="Q358" s="8"/>
      <c r="R358" s="8"/>
      <c r="S358" s="8"/>
      <c r="T358" s="8"/>
      <c r="U358" s="8"/>
      <c r="V358" s="27">
        <v>0.05461538461538462</v>
      </c>
      <c r="W358" s="8" t="s">
        <v>1883</v>
      </c>
      <c r="X358" s="8" t="s">
        <v>1163</v>
      </c>
    </row>
    <row r="359" spans="1:24" ht="94.5">
      <c r="A359" s="34" t="s">
        <v>1195</v>
      </c>
      <c r="B359" s="23" t="s">
        <v>834</v>
      </c>
      <c r="C359" s="18">
        <v>202.55</v>
      </c>
      <c r="D359" s="8" t="s">
        <v>795</v>
      </c>
      <c r="E359" s="1" t="s">
        <v>1216</v>
      </c>
      <c r="F359" s="1">
        <v>0.01</v>
      </c>
      <c r="G359" s="1">
        <v>1.4</v>
      </c>
      <c r="H359" s="24">
        <v>0.025</v>
      </c>
      <c r="I359" s="27">
        <v>2.2</v>
      </c>
      <c r="J359" s="18">
        <v>0.05</v>
      </c>
      <c r="K359" s="18">
        <v>4</v>
      </c>
      <c r="L359" s="24">
        <v>0.1</v>
      </c>
      <c r="M359" s="24">
        <v>9.8</v>
      </c>
      <c r="N359" s="18">
        <v>0.25</v>
      </c>
      <c r="O359" s="18">
        <v>16.2</v>
      </c>
      <c r="V359" s="1">
        <v>0.036</v>
      </c>
      <c r="W359" s="8" t="s">
        <v>1883</v>
      </c>
      <c r="X359" s="1" t="s">
        <v>863</v>
      </c>
    </row>
    <row r="360" spans="1:24" ht="94.5">
      <c r="A360" s="52" t="s">
        <v>1195</v>
      </c>
      <c r="B360" s="23" t="s">
        <v>834</v>
      </c>
      <c r="C360" s="18">
        <v>202.55</v>
      </c>
      <c r="D360" s="8" t="s">
        <v>795</v>
      </c>
      <c r="E360" s="1" t="s">
        <v>1216</v>
      </c>
      <c r="F360" s="1">
        <v>0.1</v>
      </c>
      <c r="G360" s="24">
        <v>5.9</v>
      </c>
      <c r="H360" s="1">
        <v>0.25</v>
      </c>
      <c r="I360" s="24">
        <v>19.9</v>
      </c>
      <c r="J360" s="24">
        <v>0.5</v>
      </c>
      <c r="K360" s="24">
        <v>36.7</v>
      </c>
      <c r="V360" s="27">
        <v>0.08271219946269065</v>
      </c>
      <c r="W360" s="8" t="s">
        <v>1883</v>
      </c>
      <c r="X360" s="8" t="s">
        <v>1185</v>
      </c>
    </row>
    <row r="361" spans="1:24" ht="94.5">
      <c r="A361" s="52" t="s">
        <v>1195</v>
      </c>
      <c r="B361" s="23" t="s">
        <v>834</v>
      </c>
      <c r="C361" s="18">
        <v>202.55</v>
      </c>
      <c r="D361" s="8" t="s">
        <v>795</v>
      </c>
      <c r="E361" s="1" t="s">
        <v>1216</v>
      </c>
      <c r="F361" s="1">
        <v>0.1</v>
      </c>
      <c r="G361" s="24">
        <v>6.2</v>
      </c>
      <c r="H361" s="1">
        <v>0.25</v>
      </c>
      <c r="I361" s="24">
        <v>15.7</v>
      </c>
      <c r="J361" s="24">
        <v>0.5</v>
      </c>
      <c r="K361" s="24">
        <v>24</v>
      </c>
      <c r="V361" s="27">
        <v>0.07344412307539473</v>
      </c>
      <c r="W361" s="8" t="s">
        <v>1883</v>
      </c>
      <c r="X361" s="8" t="s">
        <v>1185</v>
      </c>
    </row>
    <row r="362" spans="1:24" ht="94.5">
      <c r="A362" s="52" t="s">
        <v>1195</v>
      </c>
      <c r="B362" s="23" t="s">
        <v>834</v>
      </c>
      <c r="C362" s="18">
        <v>202.55</v>
      </c>
      <c r="D362" s="8" t="s">
        <v>795</v>
      </c>
      <c r="E362" s="1" t="s">
        <v>1216</v>
      </c>
      <c r="F362" s="1">
        <v>0.1</v>
      </c>
      <c r="G362" s="24">
        <v>10.3</v>
      </c>
      <c r="H362" s="1">
        <v>0.25</v>
      </c>
      <c r="I362" s="24">
        <v>29.7</v>
      </c>
      <c r="J362" s="24">
        <v>0.5</v>
      </c>
      <c r="K362" s="24">
        <v>49.6</v>
      </c>
      <c r="V362" s="27">
        <v>0.07083692289022543</v>
      </c>
      <c r="W362" s="8" t="s">
        <v>1883</v>
      </c>
      <c r="X362" s="8" t="s">
        <v>1185</v>
      </c>
    </row>
    <row r="363" spans="1:24" ht="94.5">
      <c r="A363" s="52" t="s">
        <v>1195</v>
      </c>
      <c r="B363" s="23" t="s">
        <v>834</v>
      </c>
      <c r="C363" s="18">
        <v>202.55</v>
      </c>
      <c r="D363" s="8" t="s">
        <v>795</v>
      </c>
      <c r="E363" s="1" t="s">
        <v>1216</v>
      </c>
      <c r="F363" s="1">
        <v>0.1</v>
      </c>
      <c r="G363" s="24">
        <v>4.7</v>
      </c>
      <c r="H363" s="1">
        <v>0.25</v>
      </c>
      <c r="I363" s="24">
        <v>15.8</v>
      </c>
      <c r="J363" s="24">
        <v>0.5</v>
      </c>
      <c r="K363" s="24">
        <v>26.8</v>
      </c>
      <c r="V363" s="27">
        <v>0.086906894826111</v>
      </c>
      <c r="W363" s="8" t="s">
        <v>1883</v>
      </c>
      <c r="X363" s="8" t="s">
        <v>1185</v>
      </c>
    </row>
    <row r="364" spans="1:24" ht="94.5">
      <c r="A364" s="52" t="s">
        <v>1195</v>
      </c>
      <c r="B364" s="23" t="s">
        <v>834</v>
      </c>
      <c r="C364" s="18">
        <v>202.55</v>
      </c>
      <c r="D364" s="8" t="s">
        <v>795</v>
      </c>
      <c r="E364" s="1" t="s">
        <v>1216</v>
      </c>
      <c r="F364" s="1">
        <v>0.01</v>
      </c>
      <c r="G364" s="24">
        <v>2</v>
      </c>
      <c r="H364" s="1">
        <v>0.025</v>
      </c>
      <c r="I364" s="24">
        <v>2.3</v>
      </c>
      <c r="J364" s="18">
        <v>0.05</v>
      </c>
      <c r="K364" s="24">
        <v>5.3</v>
      </c>
      <c r="L364" s="18">
        <v>0.1</v>
      </c>
      <c r="M364" s="24">
        <v>10.5</v>
      </c>
      <c r="N364" s="18">
        <v>0.25</v>
      </c>
      <c r="O364" s="24">
        <v>35.5</v>
      </c>
      <c r="V364" s="1">
        <v>0.027</v>
      </c>
      <c r="W364" s="8" t="s">
        <v>1883</v>
      </c>
      <c r="X364" s="8" t="s">
        <v>294</v>
      </c>
    </row>
    <row r="365" spans="1:24" ht="94.5">
      <c r="A365" s="52" t="s">
        <v>1195</v>
      </c>
      <c r="B365" s="23" t="s">
        <v>834</v>
      </c>
      <c r="C365" s="18">
        <v>202.55</v>
      </c>
      <c r="D365" s="8" t="s">
        <v>795</v>
      </c>
      <c r="E365" s="1" t="s">
        <v>1216</v>
      </c>
      <c r="F365" s="1">
        <v>0.01</v>
      </c>
      <c r="G365" s="24">
        <v>0.8</v>
      </c>
      <c r="H365" s="1">
        <v>0.025</v>
      </c>
      <c r="I365" s="24">
        <v>1.8</v>
      </c>
      <c r="J365" s="18">
        <v>0.05</v>
      </c>
      <c r="K365" s="24">
        <v>3.3</v>
      </c>
      <c r="L365" s="18">
        <v>0.1</v>
      </c>
      <c r="M365" s="24">
        <v>8.7</v>
      </c>
      <c r="N365" s="18">
        <v>0.25</v>
      </c>
      <c r="O365" s="24">
        <v>40.9</v>
      </c>
      <c r="V365" s="1">
        <v>0.046</v>
      </c>
      <c r="W365" s="8" t="s">
        <v>1883</v>
      </c>
      <c r="X365" s="8" t="s">
        <v>294</v>
      </c>
    </row>
    <row r="366" spans="1:24" ht="94.5">
      <c r="A366" s="52" t="s">
        <v>1195</v>
      </c>
      <c r="B366" s="23" t="s">
        <v>834</v>
      </c>
      <c r="C366" s="18">
        <v>202.55</v>
      </c>
      <c r="D366" s="8" t="s">
        <v>795</v>
      </c>
      <c r="E366" s="1" t="s">
        <v>1216</v>
      </c>
      <c r="F366" s="1">
        <v>0.01</v>
      </c>
      <c r="G366" s="24">
        <v>1.1</v>
      </c>
      <c r="H366" s="1">
        <v>0.025</v>
      </c>
      <c r="I366" s="24">
        <v>1.4</v>
      </c>
      <c r="J366" s="18">
        <v>0.05</v>
      </c>
      <c r="K366" s="24">
        <v>2.5</v>
      </c>
      <c r="L366" s="18">
        <v>0.1</v>
      </c>
      <c r="M366" s="24">
        <v>4.6</v>
      </c>
      <c r="N366" s="18">
        <v>0.25</v>
      </c>
      <c r="O366" s="24">
        <v>11.5</v>
      </c>
      <c r="V366" s="1">
        <v>0.062</v>
      </c>
      <c r="W366" s="8" t="s">
        <v>1883</v>
      </c>
      <c r="X366" s="8" t="s">
        <v>294</v>
      </c>
    </row>
    <row r="367" spans="1:24" ht="36.75" customHeight="1">
      <c r="A367" s="52" t="s">
        <v>1195</v>
      </c>
      <c r="B367" s="23" t="s">
        <v>834</v>
      </c>
      <c r="C367" s="18">
        <v>202.55</v>
      </c>
      <c r="D367" s="8" t="s">
        <v>795</v>
      </c>
      <c r="E367" s="1" t="s">
        <v>1216</v>
      </c>
      <c r="F367" s="1">
        <v>0.01</v>
      </c>
      <c r="G367" s="24">
        <v>0.8</v>
      </c>
      <c r="H367" s="1">
        <v>0.025</v>
      </c>
      <c r="I367" s="24">
        <v>1.2</v>
      </c>
      <c r="J367" s="18">
        <v>0.05</v>
      </c>
      <c r="K367" s="24">
        <v>1.7</v>
      </c>
      <c r="L367" s="18">
        <v>0.1</v>
      </c>
      <c r="M367" s="24">
        <v>3.1</v>
      </c>
      <c r="N367" s="18">
        <v>0.25</v>
      </c>
      <c r="O367" s="24">
        <v>22.5</v>
      </c>
      <c r="V367" s="1">
        <v>0.094</v>
      </c>
      <c r="W367" s="8" t="s">
        <v>1883</v>
      </c>
      <c r="X367" s="8" t="s">
        <v>294</v>
      </c>
    </row>
    <row r="368" spans="1:24" ht="61.5" customHeight="1">
      <c r="A368" s="52" t="s">
        <v>1195</v>
      </c>
      <c r="B368" s="23" t="s">
        <v>834</v>
      </c>
      <c r="C368" s="18">
        <v>202.55</v>
      </c>
      <c r="D368" s="8" t="s">
        <v>795</v>
      </c>
      <c r="E368" s="1" t="s">
        <v>1216</v>
      </c>
      <c r="F368" s="1">
        <v>0.01</v>
      </c>
      <c r="G368" s="24">
        <v>1.3</v>
      </c>
      <c r="H368" s="1">
        <v>0.025</v>
      </c>
      <c r="I368" s="24">
        <v>1.5</v>
      </c>
      <c r="J368" s="18">
        <v>0.05</v>
      </c>
      <c r="K368" s="24">
        <v>2.1</v>
      </c>
      <c r="L368" s="18">
        <v>0.1</v>
      </c>
      <c r="M368" s="24">
        <v>7.7</v>
      </c>
      <c r="N368" s="18">
        <v>0.25</v>
      </c>
      <c r="O368" s="24">
        <v>43.9</v>
      </c>
      <c r="V368" s="1">
        <v>0.057</v>
      </c>
      <c r="W368" s="8" t="s">
        <v>1883</v>
      </c>
      <c r="X368" s="8" t="s">
        <v>294</v>
      </c>
    </row>
    <row r="369" spans="1:24" ht="63.75" customHeight="1">
      <c r="A369" s="52" t="s">
        <v>1195</v>
      </c>
      <c r="B369" s="23" t="s">
        <v>834</v>
      </c>
      <c r="C369" s="18">
        <v>202.55</v>
      </c>
      <c r="D369" s="8" t="s">
        <v>795</v>
      </c>
      <c r="E369" s="1" t="s">
        <v>1216</v>
      </c>
      <c r="F369" s="1">
        <v>0.01</v>
      </c>
      <c r="G369" s="24">
        <v>1.5</v>
      </c>
      <c r="H369" s="1">
        <v>0.025</v>
      </c>
      <c r="I369" s="24">
        <v>1.9</v>
      </c>
      <c r="J369" s="18">
        <v>0.05</v>
      </c>
      <c r="K369" s="24">
        <v>3.1</v>
      </c>
      <c r="L369" s="24">
        <v>0.1</v>
      </c>
      <c r="M369" s="24">
        <v>6.5</v>
      </c>
      <c r="N369" s="18">
        <v>0.25</v>
      </c>
      <c r="O369" s="24">
        <v>25</v>
      </c>
      <c r="P369" s="25"/>
      <c r="Q369" s="24"/>
      <c r="R369" s="24"/>
      <c r="S369" s="24"/>
      <c r="T369" s="24"/>
      <c r="U369" s="24"/>
      <c r="V369" s="18">
        <v>0.05</v>
      </c>
      <c r="W369" s="8" t="s">
        <v>1883</v>
      </c>
      <c r="X369" s="8" t="s">
        <v>865</v>
      </c>
    </row>
    <row r="370" spans="1:24" ht="61.5" customHeight="1">
      <c r="A370" s="52" t="s">
        <v>1195</v>
      </c>
      <c r="B370" s="23" t="s">
        <v>834</v>
      </c>
      <c r="C370" s="18">
        <v>202.55</v>
      </c>
      <c r="D370" s="8" t="s">
        <v>795</v>
      </c>
      <c r="E370" s="1" t="s">
        <v>1216</v>
      </c>
      <c r="F370" s="1">
        <v>0.01</v>
      </c>
      <c r="G370" s="24">
        <v>1.2</v>
      </c>
      <c r="H370" s="1">
        <v>0.025</v>
      </c>
      <c r="I370" s="24">
        <v>0.9</v>
      </c>
      <c r="J370" s="18">
        <v>0.05</v>
      </c>
      <c r="K370" s="24">
        <v>2.9</v>
      </c>
      <c r="L370" s="24">
        <v>0.1</v>
      </c>
      <c r="M370" s="24">
        <v>4.5</v>
      </c>
      <c r="N370" s="18">
        <v>0.25</v>
      </c>
      <c r="O370" s="24">
        <v>13</v>
      </c>
      <c r="P370" s="25"/>
      <c r="Q370" s="24"/>
      <c r="R370" s="24"/>
      <c r="S370" s="24"/>
      <c r="T370" s="24"/>
      <c r="U370" s="24"/>
      <c r="V370" s="18">
        <v>0.06</v>
      </c>
      <c r="W370" s="8" t="s">
        <v>1883</v>
      </c>
      <c r="X370" s="8" t="s">
        <v>865</v>
      </c>
    </row>
    <row r="371" spans="1:24" ht="94.5">
      <c r="A371" s="52" t="s">
        <v>1195</v>
      </c>
      <c r="B371" s="23" t="s">
        <v>834</v>
      </c>
      <c r="C371" s="18">
        <v>202.55</v>
      </c>
      <c r="D371" s="8" t="s">
        <v>795</v>
      </c>
      <c r="E371" s="1" t="s">
        <v>1216</v>
      </c>
      <c r="F371" s="1">
        <v>0.01</v>
      </c>
      <c r="G371" s="24">
        <v>2.5</v>
      </c>
      <c r="H371" s="1">
        <v>0.025</v>
      </c>
      <c r="I371" s="24">
        <v>2.9</v>
      </c>
      <c r="J371" s="18">
        <v>0.05</v>
      </c>
      <c r="K371" s="24">
        <v>3.2</v>
      </c>
      <c r="L371" s="24">
        <v>0.1</v>
      </c>
      <c r="M371" s="24">
        <v>7.1</v>
      </c>
      <c r="N371" s="18">
        <v>0.25</v>
      </c>
      <c r="O371" s="24">
        <v>25</v>
      </c>
      <c r="P371" s="25"/>
      <c r="Q371" s="24"/>
      <c r="R371" s="24"/>
      <c r="S371" s="24"/>
      <c r="T371" s="24"/>
      <c r="U371" s="24"/>
      <c r="V371" s="27">
        <v>0.03333333333333333</v>
      </c>
      <c r="W371" s="8" t="s">
        <v>1883</v>
      </c>
      <c r="X371" s="8" t="s">
        <v>865</v>
      </c>
    </row>
    <row r="372" spans="1:24" ht="96.75" customHeight="1">
      <c r="A372" s="52" t="s">
        <v>1195</v>
      </c>
      <c r="B372" s="23" t="s">
        <v>834</v>
      </c>
      <c r="C372" s="18">
        <v>202.55</v>
      </c>
      <c r="D372" s="8" t="s">
        <v>795</v>
      </c>
      <c r="E372" s="1" t="s">
        <v>1216</v>
      </c>
      <c r="F372" s="8">
        <v>0.01</v>
      </c>
      <c r="G372" s="18">
        <f>130/111</f>
        <v>1.1711711711711712</v>
      </c>
      <c r="H372" s="1">
        <v>0.025</v>
      </c>
      <c r="I372" s="18">
        <f>124/111</f>
        <v>1.117117117117117</v>
      </c>
      <c r="J372" s="18">
        <v>0.05</v>
      </c>
      <c r="K372" s="18">
        <f>214/111</f>
        <v>1.927927927927928</v>
      </c>
      <c r="L372" s="18">
        <v>0.1</v>
      </c>
      <c r="M372" s="18">
        <f>216/111</f>
        <v>1.945945945945946</v>
      </c>
      <c r="N372" s="18">
        <v>0.25</v>
      </c>
      <c r="O372" s="18">
        <f>788/111</f>
        <v>7.099099099099099</v>
      </c>
      <c r="P372" s="18"/>
      <c r="Q372" s="18"/>
      <c r="R372" s="18"/>
      <c r="S372" s="18"/>
      <c r="T372" s="18"/>
      <c r="U372" s="18"/>
      <c r="V372" s="27">
        <v>0.13068181818181818</v>
      </c>
      <c r="W372" s="8" t="s">
        <v>1883</v>
      </c>
      <c r="X372" s="1" t="s">
        <v>96</v>
      </c>
    </row>
    <row r="373" spans="1:24" ht="96" customHeight="1">
      <c r="A373" s="34" t="s">
        <v>1195</v>
      </c>
      <c r="B373" s="23" t="s">
        <v>834</v>
      </c>
      <c r="C373" s="18">
        <v>202.55</v>
      </c>
      <c r="D373" s="8" t="s">
        <v>795</v>
      </c>
      <c r="E373" s="1" t="s">
        <v>1216</v>
      </c>
      <c r="F373" s="1">
        <v>0.02</v>
      </c>
      <c r="G373" s="1">
        <v>2</v>
      </c>
      <c r="H373" s="1">
        <v>0.1</v>
      </c>
      <c r="I373" s="1">
        <v>10.5</v>
      </c>
      <c r="J373" s="1">
        <v>0.5</v>
      </c>
      <c r="K373" s="1">
        <v>23</v>
      </c>
      <c r="V373" s="27">
        <v>0.029411764705882353</v>
      </c>
      <c r="W373" s="8" t="s">
        <v>1883</v>
      </c>
      <c r="X373" s="1" t="s">
        <v>947</v>
      </c>
    </row>
    <row r="374" spans="1:24" ht="132" customHeight="1">
      <c r="A374" s="34" t="s">
        <v>1195</v>
      </c>
      <c r="B374" s="23" t="s">
        <v>834</v>
      </c>
      <c r="C374" s="18">
        <v>202.55</v>
      </c>
      <c r="D374" s="8" t="s">
        <v>795</v>
      </c>
      <c r="E374" s="1" t="s">
        <v>1216</v>
      </c>
      <c r="F374" s="1">
        <v>0.03</v>
      </c>
      <c r="G374" s="1">
        <v>1.59</v>
      </c>
      <c r="H374" s="1">
        <v>0.1</v>
      </c>
      <c r="I374" s="1">
        <v>4.97</v>
      </c>
      <c r="J374" s="1">
        <v>0.3</v>
      </c>
      <c r="K374" s="1">
        <v>15.81</v>
      </c>
      <c r="L374" s="1">
        <v>1</v>
      </c>
      <c r="M374" s="1">
        <v>24.63</v>
      </c>
      <c r="V374" s="18">
        <v>0.05920118343195266</v>
      </c>
      <c r="W374" s="8" t="s">
        <v>1883</v>
      </c>
      <c r="X374" s="1" t="s">
        <v>1524</v>
      </c>
    </row>
    <row r="375" spans="1:24" ht="114" customHeight="1">
      <c r="A375" s="34" t="s">
        <v>1195</v>
      </c>
      <c r="B375" s="23" t="s">
        <v>834</v>
      </c>
      <c r="C375" s="18">
        <v>202.55</v>
      </c>
      <c r="D375" s="8" t="s">
        <v>795</v>
      </c>
      <c r="E375" s="1" t="s">
        <v>1216</v>
      </c>
      <c r="F375" s="1">
        <v>0.5</v>
      </c>
      <c r="G375" s="1">
        <v>8.74</v>
      </c>
      <c r="H375" s="1">
        <v>1</v>
      </c>
      <c r="I375" s="1">
        <v>12.86</v>
      </c>
      <c r="V375" s="27">
        <v>0.19035918875964164</v>
      </c>
      <c r="W375" s="8" t="s">
        <v>1883</v>
      </c>
      <c r="X375" s="1" t="s">
        <v>1347</v>
      </c>
    </row>
    <row r="376" spans="1:24" ht="114" customHeight="1">
      <c r="A376" s="34" t="s">
        <v>1195</v>
      </c>
      <c r="B376" s="23" t="s">
        <v>834</v>
      </c>
      <c r="C376" s="18">
        <v>202.55</v>
      </c>
      <c r="D376" s="8" t="s">
        <v>795</v>
      </c>
      <c r="E376" s="1" t="s">
        <v>1216</v>
      </c>
      <c r="F376" s="1">
        <v>0.1</v>
      </c>
      <c r="G376" s="1">
        <v>3.46</v>
      </c>
      <c r="H376" s="1">
        <v>0.5</v>
      </c>
      <c r="I376" s="1">
        <v>7.44</v>
      </c>
      <c r="J376" s="1">
        <v>1</v>
      </c>
      <c r="K376" s="1">
        <v>12.34</v>
      </c>
      <c r="V376" s="27">
        <v>0.08302607780514797</v>
      </c>
      <c r="W376" s="8" t="s">
        <v>1883</v>
      </c>
      <c r="X376" s="1" t="s">
        <v>1347</v>
      </c>
    </row>
    <row r="377" spans="1:24" ht="154.5" customHeight="1">
      <c r="A377" s="34" t="s">
        <v>1057</v>
      </c>
      <c r="B377" s="23" t="s">
        <v>363</v>
      </c>
      <c r="C377" s="18">
        <v>186.098</v>
      </c>
      <c r="D377" s="8" t="s">
        <v>795</v>
      </c>
      <c r="E377" s="1" t="s">
        <v>1216</v>
      </c>
      <c r="F377" s="1">
        <v>0.02</v>
      </c>
      <c r="G377" s="24">
        <v>6.4</v>
      </c>
      <c r="H377" s="1">
        <v>0.1</v>
      </c>
      <c r="I377" s="24">
        <v>28</v>
      </c>
      <c r="J377" s="1">
        <v>0.5</v>
      </c>
      <c r="K377" s="24">
        <v>39.9</v>
      </c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27">
        <v>0.015524118151562748</v>
      </c>
      <c r="W377" s="8" t="s">
        <v>1883</v>
      </c>
      <c r="X377" s="1" t="s">
        <v>947</v>
      </c>
    </row>
    <row r="378" spans="1:24" ht="154.5" customHeight="1">
      <c r="A378" s="34" t="s">
        <v>1057</v>
      </c>
      <c r="B378" s="23" t="s">
        <v>363</v>
      </c>
      <c r="C378" s="18">
        <v>186.098</v>
      </c>
      <c r="D378" s="8" t="s">
        <v>795</v>
      </c>
      <c r="E378" s="1" t="s">
        <v>1216</v>
      </c>
      <c r="F378" s="1">
        <v>0.01</v>
      </c>
      <c r="G378" s="1">
        <v>2</v>
      </c>
      <c r="H378" s="1">
        <v>0.025</v>
      </c>
      <c r="I378" s="1">
        <v>4.5</v>
      </c>
      <c r="J378" s="1">
        <v>0.05</v>
      </c>
      <c r="K378" s="1">
        <v>6.5</v>
      </c>
      <c r="V378" s="27">
        <v>0.016</v>
      </c>
      <c r="W378" s="8" t="s">
        <v>1883</v>
      </c>
      <c r="X378" s="1" t="s">
        <v>1344</v>
      </c>
    </row>
    <row r="379" spans="1:24" ht="154.5" customHeight="1">
      <c r="A379" s="34" t="s">
        <v>1807</v>
      </c>
      <c r="B379" s="23" t="s">
        <v>353</v>
      </c>
      <c r="C379" s="18">
        <v>184.11</v>
      </c>
      <c r="D379" s="8" t="s">
        <v>776</v>
      </c>
      <c r="E379" s="1" t="s">
        <v>356</v>
      </c>
      <c r="F379" s="1">
        <v>5</v>
      </c>
      <c r="G379" s="1">
        <v>5.2</v>
      </c>
      <c r="H379" s="1">
        <v>10</v>
      </c>
      <c r="I379" s="1">
        <v>7.6</v>
      </c>
      <c r="J379" s="1">
        <v>25</v>
      </c>
      <c r="K379" s="1">
        <v>12.7</v>
      </c>
      <c r="V379" s="24">
        <v>2.648657735898236</v>
      </c>
      <c r="W379" s="8" t="s">
        <v>1883</v>
      </c>
      <c r="X379" s="1" t="s">
        <v>1561</v>
      </c>
    </row>
    <row r="380" spans="1:24" ht="79.5" customHeight="1">
      <c r="A380" s="34" t="s">
        <v>1199</v>
      </c>
      <c r="B380" s="23" t="s">
        <v>1314</v>
      </c>
      <c r="C380" s="18">
        <v>364.393</v>
      </c>
      <c r="D380" s="8" t="s">
        <v>345</v>
      </c>
      <c r="E380" s="1" t="s">
        <v>925</v>
      </c>
      <c r="F380" s="8">
        <v>0.8</v>
      </c>
      <c r="G380" s="24">
        <v>2.23</v>
      </c>
      <c r="H380" s="24">
        <v>4</v>
      </c>
      <c r="I380" s="8">
        <v>25.77</v>
      </c>
      <c r="J380" s="8">
        <v>21</v>
      </c>
      <c r="K380" s="8">
        <v>14.38</v>
      </c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24">
        <v>0.9046728971962618</v>
      </c>
      <c r="W380" s="8" t="s">
        <v>1883</v>
      </c>
      <c r="X380" s="1" t="s">
        <v>0</v>
      </c>
    </row>
    <row r="381" spans="1:24" ht="61.5" customHeight="1">
      <c r="A381" s="34" t="s">
        <v>1199</v>
      </c>
      <c r="B381" s="23" t="s">
        <v>1314</v>
      </c>
      <c r="C381" s="18">
        <v>364.393</v>
      </c>
      <c r="D381" s="8" t="s">
        <v>345</v>
      </c>
      <c r="E381" s="1" t="s">
        <v>925</v>
      </c>
      <c r="F381" s="8">
        <v>0.8</v>
      </c>
      <c r="G381" s="24">
        <v>1.3</v>
      </c>
      <c r="H381" s="24">
        <v>4</v>
      </c>
      <c r="I381" s="8">
        <v>11.5</v>
      </c>
      <c r="J381" s="8">
        <v>20</v>
      </c>
      <c r="K381" s="8">
        <v>15.6</v>
      </c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24">
        <v>1.3333333333333335</v>
      </c>
      <c r="W381" s="8" t="s">
        <v>1883</v>
      </c>
      <c r="X381" s="1" t="s">
        <v>0</v>
      </c>
    </row>
    <row r="382" spans="1:24" ht="60" customHeight="1">
      <c r="A382" s="34" t="s">
        <v>1199</v>
      </c>
      <c r="B382" s="23" t="s">
        <v>1314</v>
      </c>
      <c r="C382" s="18">
        <v>364.393</v>
      </c>
      <c r="D382" s="8" t="s">
        <v>345</v>
      </c>
      <c r="E382" s="1" t="s">
        <v>925</v>
      </c>
      <c r="F382" s="8">
        <v>0.8</v>
      </c>
      <c r="G382" s="24">
        <v>2</v>
      </c>
      <c r="H382" s="24">
        <v>4</v>
      </c>
      <c r="I382" s="8">
        <v>14.2</v>
      </c>
      <c r="J382" s="8">
        <v>21</v>
      </c>
      <c r="K382" s="8">
        <v>26.7</v>
      </c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24">
        <v>1.0622950819672132</v>
      </c>
      <c r="W382" s="8" t="s">
        <v>1883</v>
      </c>
      <c r="X382" s="1" t="s">
        <v>0</v>
      </c>
    </row>
    <row r="383" spans="1:24" ht="76.5" customHeight="1">
      <c r="A383" s="34" t="s">
        <v>1199</v>
      </c>
      <c r="B383" s="23" t="s">
        <v>1314</v>
      </c>
      <c r="C383" s="18">
        <v>364.393</v>
      </c>
      <c r="D383" s="8" t="s">
        <v>345</v>
      </c>
      <c r="E383" s="1" t="s">
        <v>925</v>
      </c>
      <c r="F383" s="8">
        <v>0.8</v>
      </c>
      <c r="G383" s="24">
        <v>1.3</v>
      </c>
      <c r="H383" s="24">
        <v>4</v>
      </c>
      <c r="I383" s="8">
        <v>4.08</v>
      </c>
      <c r="J383" s="8">
        <v>10</v>
      </c>
      <c r="K383" s="8">
        <v>10.94</v>
      </c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24">
        <v>2.756834532374101</v>
      </c>
      <c r="W383" s="8" t="s">
        <v>1883</v>
      </c>
      <c r="X383" s="1" t="s">
        <v>0</v>
      </c>
    </row>
    <row r="384" spans="1:24" ht="76.5" customHeight="1">
      <c r="A384" s="34" t="s">
        <v>1199</v>
      </c>
      <c r="B384" s="23" t="s">
        <v>1314</v>
      </c>
      <c r="C384" s="18">
        <v>364.393</v>
      </c>
      <c r="D384" s="8" t="s">
        <v>345</v>
      </c>
      <c r="E384" s="1" t="s">
        <v>925</v>
      </c>
      <c r="F384" s="8">
        <v>0.8</v>
      </c>
      <c r="G384" s="24">
        <v>2.7</v>
      </c>
      <c r="H384" s="24">
        <v>4</v>
      </c>
      <c r="I384" s="8">
        <v>22.9</v>
      </c>
      <c r="J384" s="8">
        <v>10</v>
      </c>
      <c r="K384" s="8">
        <v>40.5</v>
      </c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24">
        <v>0.8475247524752475</v>
      </c>
      <c r="W384" s="8" t="s">
        <v>1883</v>
      </c>
      <c r="X384" s="1" t="s">
        <v>0</v>
      </c>
    </row>
    <row r="385" spans="1:24" ht="90.75" customHeight="1">
      <c r="A385" s="52" t="s">
        <v>700</v>
      </c>
      <c r="B385" s="1" t="s">
        <v>647</v>
      </c>
      <c r="C385" s="18" t="s">
        <v>598</v>
      </c>
      <c r="D385" s="1" t="s">
        <v>706</v>
      </c>
      <c r="E385" s="1" t="s">
        <v>504</v>
      </c>
      <c r="F385" s="1">
        <v>0.3</v>
      </c>
      <c r="G385" s="24">
        <v>24.5</v>
      </c>
      <c r="H385" s="1">
        <v>1</v>
      </c>
      <c r="I385" s="24">
        <v>24.7</v>
      </c>
      <c r="J385" s="24">
        <v>3</v>
      </c>
      <c r="K385" s="24">
        <v>31.7</v>
      </c>
      <c r="M385" s="24"/>
      <c r="N385" s="25"/>
      <c r="O385" s="24"/>
      <c r="V385" s="26" t="s">
        <v>876</v>
      </c>
      <c r="W385" s="8" t="s">
        <v>1883</v>
      </c>
      <c r="X385" s="8" t="s">
        <v>1245</v>
      </c>
    </row>
    <row r="386" spans="1:24" ht="154.5" customHeight="1">
      <c r="A386" s="52" t="s">
        <v>473</v>
      </c>
      <c r="B386" s="1" t="s">
        <v>1820</v>
      </c>
      <c r="C386" s="18">
        <v>131.22</v>
      </c>
      <c r="D386" s="1" t="s">
        <v>775</v>
      </c>
      <c r="E386" s="1" t="s">
        <v>504</v>
      </c>
      <c r="F386" s="1">
        <v>0.3</v>
      </c>
      <c r="G386" s="18">
        <v>2.16</v>
      </c>
      <c r="H386" s="1">
        <v>1</v>
      </c>
      <c r="I386" s="18">
        <v>3.17</v>
      </c>
      <c r="J386" s="8">
        <v>3</v>
      </c>
      <c r="K386" s="18">
        <v>12.45</v>
      </c>
      <c r="V386" s="24">
        <v>0.8821782178217821</v>
      </c>
      <c r="W386" s="8" t="s">
        <v>1883</v>
      </c>
      <c r="X386" s="8" t="s">
        <v>1877</v>
      </c>
    </row>
    <row r="387" spans="1:24" ht="154.5" customHeight="1">
      <c r="A387" s="52" t="s">
        <v>1313</v>
      </c>
      <c r="B387" s="1" t="s">
        <v>745</v>
      </c>
      <c r="C387" s="18">
        <v>335.386</v>
      </c>
      <c r="D387" s="1" t="s">
        <v>1821</v>
      </c>
      <c r="E387" s="1" t="s">
        <v>704</v>
      </c>
      <c r="F387" s="24">
        <v>1</v>
      </c>
      <c r="G387" s="24">
        <v>13.6</v>
      </c>
      <c r="H387" s="24">
        <v>3</v>
      </c>
      <c r="I387" s="24">
        <v>16</v>
      </c>
      <c r="J387" s="24">
        <v>10</v>
      </c>
      <c r="K387" s="24">
        <v>14.2</v>
      </c>
      <c r="M387" s="18"/>
      <c r="O387" s="24"/>
      <c r="Q387" s="18"/>
      <c r="S387" s="18"/>
      <c r="U387" s="24"/>
      <c r="V387" s="27">
        <v>0.00781114065709251</v>
      </c>
      <c r="W387" s="8" t="s">
        <v>1883</v>
      </c>
      <c r="X387" s="1" t="s">
        <v>1525</v>
      </c>
    </row>
    <row r="388" spans="1:24" ht="154.5" customHeight="1">
      <c r="A388" s="52" t="s">
        <v>1313</v>
      </c>
      <c r="B388" s="1" t="s">
        <v>745</v>
      </c>
      <c r="C388" s="18">
        <v>335.386</v>
      </c>
      <c r="D388" s="1" t="s">
        <v>1821</v>
      </c>
      <c r="E388" s="1" t="s">
        <v>1255</v>
      </c>
      <c r="F388" s="1">
        <v>0.01</v>
      </c>
      <c r="G388" s="18">
        <v>2.6</v>
      </c>
      <c r="H388" s="1">
        <v>0.025</v>
      </c>
      <c r="I388" s="18">
        <v>5.5</v>
      </c>
      <c r="J388" s="1">
        <v>0.05</v>
      </c>
      <c r="K388" s="18">
        <v>6.6</v>
      </c>
      <c r="L388" s="1">
        <v>0.1</v>
      </c>
      <c r="M388" s="18">
        <v>8.2</v>
      </c>
      <c r="N388" s="1">
        <v>0.25</v>
      </c>
      <c r="O388" s="24">
        <v>9.2</v>
      </c>
      <c r="Q388" s="18"/>
      <c r="S388" s="18"/>
      <c r="U388" s="24"/>
      <c r="V388" s="27">
        <v>0.012</v>
      </c>
      <c r="W388" s="8" t="s">
        <v>1883</v>
      </c>
      <c r="X388" s="1" t="s">
        <v>1525</v>
      </c>
    </row>
    <row r="389" spans="1:24" ht="154.5" customHeight="1">
      <c r="A389" s="52" t="s">
        <v>1313</v>
      </c>
      <c r="B389" s="1" t="s">
        <v>745</v>
      </c>
      <c r="C389" s="18">
        <v>335.386</v>
      </c>
      <c r="D389" s="1" t="s">
        <v>1821</v>
      </c>
      <c r="E389" s="1" t="s">
        <v>1255</v>
      </c>
      <c r="F389" s="27">
        <v>0.025</v>
      </c>
      <c r="G389" s="24">
        <v>5.2</v>
      </c>
      <c r="H389" s="18">
        <v>0.05</v>
      </c>
      <c r="I389" s="24">
        <v>9.4</v>
      </c>
      <c r="J389" s="24">
        <v>0.1</v>
      </c>
      <c r="K389" s="24">
        <v>9.1</v>
      </c>
      <c r="M389" s="18"/>
      <c r="O389" s="24"/>
      <c r="Q389" s="18"/>
      <c r="S389" s="18"/>
      <c r="U389" s="24"/>
      <c r="V389" s="27">
        <v>0.017</v>
      </c>
      <c r="W389" s="8" t="s">
        <v>1883</v>
      </c>
      <c r="X389" s="1" t="s">
        <v>1525</v>
      </c>
    </row>
    <row r="390" spans="1:24" ht="154.5" customHeight="1">
      <c r="A390" s="34" t="s">
        <v>1205</v>
      </c>
      <c r="B390" s="60" t="s">
        <v>1429</v>
      </c>
      <c r="C390" s="60" t="s">
        <v>1429</v>
      </c>
      <c r="D390" s="1" t="s">
        <v>1429</v>
      </c>
      <c r="E390" s="1" t="s">
        <v>1216</v>
      </c>
      <c r="F390" s="1">
        <v>1</v>
      </c>
      <c r="G390" s="1">
        <v>1</v>
      </c>
      <c r="H390" s="1">
        <v>3</v>
      </c>
      <c r="I390" s="1">
        <v>0.9</v>
      </c>
      <c r="J390" s="1">
        <v>9</v>
      </c>
      <c r="K390" s="1">
        <v>1</v>
      </c>
      <c r="V390" s="1" t="s">
        <v>1021</v>
      </c>
      <c r="W390" s="8" t="s">
        <v>1884</v>
      </c>
      <c r="X390" s="1" t="s">
        <v>1869</v>
      </c>
    </row>
    <row r="391" spans="1:24" ht="55.5" customHeight="1">
      <c r="A391" s="51" t="s">
        <v>322</v>
      </c>
      <c r="B391" s="23" t="s">
        <v>402</v>
      </c>
      <c r="C391" s="18">
        <v>264.426</v>
      </c>
      <c r="D391" s="8" t="s">
        <v>466</v>
      </c>
      <c r="E391" s="8" t="s">
        <v>1216</v>
      </c>
      <c r="F391" s="8">
        <v>5</v>
      </c>
      <c r="G391" s="8">
        <v>2.1</v>
      </c>
      <c r="H391" s="8">
        <v>10</v>
      </c>
      <c r="I391" s="8">
        <v>3.3</v>
      </c>
      <c r="J391" s="8">
        <v>25</v>
      </c>
      <c r="K391" s="8">
        <v>9</v>
      </c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1">
        <v>8.8</v>
      </c>
      <c r="W391" s="8" t="s">
        <v>1883</v>
      </c>
      <c r="X391" s="8" t="s">
        <v>1163</v>
      </c>
    </row>
    <row r="392" spans="1:24" ht="117" customHeight="1">
      <c r="A392" s="57" t="s">
        <v>507</v>
      </c>
      <c r="B392" s="1" t="s">
        <v>1429</v>
      </c>
      <c r="C392" s="1" t="s">
        <v>1429</v>
      </c>
      <c r="D392" s="1" t="s">
        <v>1429</v>
      </c>
      <c r="E392" s="1" t="s">
        <v>452</v>
      </c>
      <c r="F392" s="18">
        <v>0.5</v>
      </c>
      <c r="G392" s="18">
        <v>0.9818902093944539</v>
      </c>
      <c r="H392" s="1">
        <v>1</v>
      </c>
      <c r="I392" s="18">
        <v>1.2976796830786645</v>
      </c>
      <c r="J392" s="1">
        <v>2.5</v>
      </c>
      <c r="K392" s="18">
        <v>1.4968873797396718</v>
      </c>
      <c r="L392" s="1">
        <v>5</v>
      </c>
      <c r="M392" s="18">
        <v>1.6308243727598568</v>
      </c>
      <c r="O392" s="18"/>
      <c r="S392" s="18"/>
      <c r="V392" s="24" t="s">
        <v>1021</v>
      </c>
      <c r="W392" s="8" t="s">
        <v>1884</v>
      </c>
      <c r="X392" s="1" t="s">
        <v>1363</v>
      </c>
    </row>
    <row r="393" spans="1:24" ht="112.5" customHeight="1">
      <c r="A393" s="57" t="s">
        <v>528</v>
      </c>
      <c r="B393" s="1" t="s">
        <v>1429</v>
      </c>
      <c r="C393" s="18" t="s">
        <v>1429</v>
      </c>
      <c r="D393" s="1" t="s">
        <v>1429</v>
      </c>
      <c r="E393" s="1" t="s">
        <v>1216</v>
      </c>
      <c r="F393" s="18">
        <v>5</v>
      </c>
      <c r="G393" s="18">
        <v>3.21</v>
      </c>
      <c r="H393" s="1">
        <v>25</v>
      </c>
      <c r="I393" s="18">
        <v>1.62</v>
      </c>
      <c r="J393" s="1">
        <v>50</v>
      </c>
      <c r="K393" s="18">
        <v>0.67</v>
      </c>
      <c r="L393" s="1">
        <v>100</v>
      </c>
      <c r="M393" s="18">
        <v>0.56</v>
      </c>
      <c r="O393" s="18"/>
      <c r="S393" s="18"/>
      <c r="V393" s="24" t="s">
        <v>876</v>
      </c>
      <c r="W393" s="8" t="s">
        <v>1883</v>
      </c>
      <c r="X393" s="1" t="s">
        <v>1363</v>
      </c>
    </row>
    <row r="394" spans="1:24" ht="94.5" customHeight="1">
      <c r="A394" s="57" t="s">
        <v>529</v>
      </c>
      <c r="B394" s="1" t="s">
        <v>1429</v>
      </c>
      <c r="C394" s="18" t="s">
        <v>1429</v>
      </c>
      <c r="D394" s="1" t="s">
        <v>1429</v>
      </c>
      <c r="E394" s="1" t="s">
        <v>704</v>
      </c>
      <c r="F394" s="18">
        <v>5</v>
      </c>
      <c r="G394" s="18">
        <v>1.3839235811188455</v>
      </c>
      <c r="H394" s="1">
        <v>25</v>
      </c>
      <c r="I394" s="18">
        <v>0.649814541944007</v>
      </c>
      <c r="J394" s="1">
        <v>50</v>
      </c>
      <c r="K394" s="18">
        <v>0.6622122859610792</v>
      </c>
      <c r="L394" s="1">
        <v>100</v>
      </c>
      <c r="M394" s="18">
        <v>1.032518672831665</v>
      </c>
      <c r="O394" s="18"/>
      <c r="S394" s="18"/>
      <c r="T394" s="18"/>
      <c r="V394" s="24" t="s">
        <v>1021</v>
      </c>
      <c r="W394" s="8" t="s">
        <v>1884</v>
      </c>
      <c r="X394" s="1" t="s">
        <v>1363</v>
      </c>
    </row>
    <row r="395" spans="1:24" ht="216.75" customHeight="1">
      <c r="A395" s="57" t="s">
        <v>753</v>
      </c>
      <c r="B395" s="1" t="s">
        <v>1429</v>
      </c>
      <c r="C395" s="18" t="s">
        <v>1429</v>
      </c>
      <c r="D395" s="1" t="s">
        <v>1429</v>
      </c>
      <c r="E395" s="1" t="s">
        <v>704</v>
      </c>
      <c r="F395" s="25">
        <v>5</v>
      </c>
      <c r="G395" s="18">
        <v>1.5196461098100442</v>
      </c>
      <c r="H395" s="1">
        <v>25</v>
      </c>
      <c r="I395" s="18">
        <v>1.1327088212334113</v>
      </c>
      <c r="J395" s="1">
        <v>50</v>
      </c>
      <c r="K395" s="18">
        <v>0.9352068696330991</v>
      </c>
      <c r="L395" s="1">
        <v>100</v>
      </c>
      <c r="M395" s="18">
        <v>1.4486078584439241</v>
      </c>
      <c r="O395" s="18"/>
      <c r="S395" s="18"/>
      <c r="V395" s="24" t="s">
        <v>1021</v>
      </c>
      <c r="W395" s="8" t="s">
        <v>1884</v>
      </c>
      <c r="X395" s="1" t="s">
        <v>1363</v>
      </c>
    </row>
    <row r="396" spans="1:24" ht="189.75" customHeight="1">
      <c r="A396" s="57" t="s">
        <v>911</v>
      </c>
      <c r="B396" s="1" t="s">
        <v>1429</v>
      </c>
      <c r="C396" s="18" t="s">
        <v>1429</v>
      </c>
      <c r="D396" s="1" t="s">
        <v>1429</v>
      </c>
      <c r="E396" s="1" t="s">
        <v>704</v>
      </c>
      <c r="F396" s="25">
        <v>1</v>
      </c>
      <c r="G396" s="18">
        <v>0.7764982564268916</v>
      </c>
      <c r="H396" s="1">
        <v>5</v>
      </c>
      <c r="I396" s="18">
        <v>1.2147433298191552</v>
      </c>
      <c r="J396" s="1">
        <v>25</v>
      </c>
      <c r="K396" s="18">
        <v>0.7729300137863921</v>
      </c>
      <c r="L396" s="1">
        <v>50</v>
      </c>
      <c r="M396" s="18">
        <v>1.4142405319925393</v>
      </c>
      <c r="O396" s="18"/>
      <c r="S396" s="18"/>
      <c r="V396" s="24" t="s">
        <v>1021</v>
      </c>
      <c r="W396" s="8" t="s">
        <v>1884</v>
      </c>
      <c r="X396" s="1" t="s">
        <v>1363</v>
      </c>
    </row>
    <row r="397" spans="1:24" ht="175.5" customHeight="1">
      <c r="A397" s="57" t="s">
        <v>938</v>
      </c>
      <c r="B397" s="1" t="s">
        <v>1429</v>
      </c>
      <c r="C397" s="18" t="s">
        <v>1429</v>
      </c>
      <c r="D397" s="1" t="s">
        <v>1429</v>
      </c>
      <c r="E397" s="1" t="s">
        <v>704</v>
      </c>
      <c r="F397" s="25">
        <v>5</v>
      </c>
      <c r="G397" s="18">
        <v>0.45674238762687286</v>
      </c>
      <c r="H397" s="1">
        <v>25</v>
      </c>
      <c r="I397" s="18">
        <v>0.4444981472531013</v>
      </c>
      <c r="J397" s="1">
        <v>50</v>
      </c>
      <c r="K397" s="18">
        <v>0.518285806347672</v>
      </c>
      <c r="L397" s="1">
        <v>100</v>
      </c>
      <c r="M397" s="18">
        <v>0.5959400676655389</v>
      </c>
      <c r="O397" s="18"/>
      <c r="S397" s="18"/>
      <c r="V397" s="24" t="s">
        <v>1021</v>
      </c>
      <c r="W397" s="8" t="s">
        <v>1884</v>
      </c>
      <c r="X397" s="1" t="s">
        <v>1363</v>
      </c>
    </row>
    <row r="398" spans="1:24" ht="145.5" customHeight="1">
      <c r="A398" s="57" t="s">
        <v>354</v>
      </c>
      <c r="B398" s="1" t="s">
        <v>1429</v>
      </c>
      <c r="C398" s="1" t="s">
        <v>1429</v>
      </c>
      <c r="D398" s="1" t="s">
        <v>1429</v>
      </c>
      <c r="E398" s="1" t="s">
        <v>1216</v>
      </c>
      <c r="F398" s="25">
        <v>1</v>
      </c>
      <c r="G398" s="18">
        <v>1.2167214817379262</v>
      </c>
      <c r="H398" s="1">
        <v>10</v>
      </c>
      <c r="I398" s="18">
        <v>0.9529167387917603</v>
      </c>
      <c r="J398" s="1">
        <v>50</v>
      </c>
      <c r="K398" s="18">
        <v>0.713692227799896</v>
      </c>
      <c r="L398" s="1">
        <v>100</v>
      </c>
      <c r="M398" s="18">
        <v>0.650337545438809</v>
      </c>
      <c r="O398" s="18"/>
      <c r="S398" s="18"/>
      <c r="V398" s="24" t="s">
        <v>1021</v>
      </c>
      <c r="W398" s="8" t="s">
        <v>1884</v>
      </c>
      <c r="X398" s="1" t="s">
        <v>1363</v>
      </c>
    </row>
    <row r="399" spans="1:24" ht="139.5" customHeight="1">
      <c r="A399" s="57" t="s">
        <v>1560</v>
      </c>
      <c r="B399" s="1" t="s">
        <v>1429</v>
      </c>
      <c r="C399" s="1" t="s">
        <v>1429</v>
      </c>
      <c r="D399" s="1" t="s">
        <v>1429</v>
      </c>
      <c r="E399" s="1" t="s">
        <v>452</v>
      </c>
      <c r="F399" s="1">
        <v>5</v>
      </c>
      <c r="G399" s="18">
        <v>0.5607005046007718</v>
      </c>
      <c r="H399" s="1">
        <v>25</v>
      </c>
      <c r="I399" s="18">
        <v>1.1780943900267142</v>
      </c>
      <c r="J399" s="1">
        <v>50</v>
      </c>
      <c r="K399" s="18">
        <v>0.6992183635104383</v>
      </c>
      <c r="L399" s="1">
        <v>100</v>
      </c>
      <c r="M399" s="18">
        <v>1.0403680617393884</v>
      </c>
      <c r="V399" s="1" t="s">
        <v>1021</v>
      </c>
      <c r="W399" s="8" t="s">
        <v>1884</v>
      </c>
      <c r="X399" s="1" t="s">
        <v>1363</v>
      </c>
    </row>
    <row r="400" spans="1:24" ht="177.75" customHeight="1">
      <c r="A400" s="57" t="s">
        <v>434</v>
      </c>
      <c r="B400" s="1" t="s">
        <v>1429</v>
      </c>
      <c r="C400" s="1" t="s">
        <v>1429</v>
      </c>
      <c r="D400" s="1" t="s">
        <v>1429</v>
      </c>
      <c r="E400" s="1" t="s">
        <v>1255</v>
      </c>
      <c r="F400" s="1">
        <v>1</v>
      </c>
      <c r="G400" s="18">
        <v>0.5945451989315338</v>
      </c>
      <c r="H400" s="1">
        <v>5</v>
      </c>
      <c r="I400" s="18">
        <v>1.091475701766718</v>
      </c>
      <c r="J400" s="1">
        <v>10</v>
      </c>
      <c r="K400" s="18">
        <v>1.3237265101457425</v>
      </c>
      <c r="L400" s="1">
        <v>25</v>
      </c>
      <c r="M400" s="18">
        <v>1.071980880078729</v>
      </c>
      <c r="V400" s="1" t="s">
        <v>1021</v>
      </c>
      <c r="W400" s="8" t="s">
        <v>1884</v>
      </c>
      <c r="X400" s="1" t="s">
        <v>1363</v>
      </c>
    </row>
    <row r="401" spans="1:24" ht="177.75" customHeight="1">
      <c r="A401" s="57" t="s">
        <v>436</v>
      </c>
      <c r="B401" s="1" t="s">
        <v>1429</v>
      </c>
      <c r="C401" s="1" t="s">
        <v>1429</v>
      </c>
      <c r="D401" s="1" t="s">
        <v>1429</v>
      </c>
      <c r="E401" s="1" t="s">
        <v>704</v>
      </c>
      <c r="F401" s="1">
        <v>5</v>
      </c>
      <c r="G401" s="18">
        <v>0.6785337766604493</v>
      </c>
      <c r="H401" s="1">
        <v>25</v>
      </c>
      <c r="I401" s="18">
        <v>1.431757359500446</v>
      </c>
      <c r="J401" s="1">
        <v>50</v>
      </c>
      <c r="K401" s="18">
        <v>1.743816397696862</v>
      </c>
      <c r="L401" s="1">
        <v>100</v>
      </c>
      <c r="M401" s="18">
        <v>1.2630767983131945</v>
      </c>
      <c r="V401" s="1" t="s">
        <v>1021</v>
      </c>
      <c r="W401" s="8" t="s">
        <v>1884</v>
      </c>
      <c r="X401" s="1" t="s">
        <v>1363</v>
      </c>
    </row>
    <row r="402" spans="1:24" ht="132.75" customHeight="1">
      <c r="A402" s="57" t="s">
        <v>998</v>
      </c>
      <c r="B402" s="1" t="s">
        <v>1429</v>
      </c>
      <c r="C402" s="1" t="s">
        <v>1429</v>
      </c>
      <c r="D402" s="1" t="s">
        <v>1429</v>
      </c>
      <c r="E402" s="1" t="s">
        <v>1255</v>
      </c>
      <c r="F402" s="1">
        <v>5</v>
      </c>
      <c r="G402" s="1">
        <v>0.71</v>
      </c>
      <c r="H402" s="1">
        <v>10</v>
      </c>
      <c r="I402" s="1">
        <v>0.96</v>
      </c>
      <c r="J402" s="1">
        <v>25</v>
      </c>
      <c r="K402" s="1">
        <v>1.25</v>
      </c>
      <c r="L402" s="1">
        <v>50</v>
      </c>
      <c r="M402" s="1">
        <v>1.02</v>
      </c>
      <c r="V402" s="1" t="s">
        <v>1021</v>
      </c>
      <c r="W402" s="8" t="s">
        <v>1884</v>
      </c>
      <c r="X402" s="1" t="s">
        <v>1363</v>
      </c>
    </row>
    <row r="403" spans="1:24" ht="57.75" customHeight="1">
      <c r="A403" s="57" t="s">
        <v>967</v>
      </c>
      <c r="B403" s="1" t="s">
        <v>1429</v>
      </c>
      <c r="C403" s="1" t="s">
        <v>1429</v>
      </c>
      <c r="D403" s="1" t="s">
        <v>1429</v>
      </c>
      <c r="E403" s="1" t="s">
        <v>1216</v>
      </c>
      <c r="F403" s="1">
        <v>5</v>
      </c>
      <c r="G403" s="18">
        <v>4.166364186327889</v>
      </c>
      <c r="H403" s="1">
        <v>25</v>
      </c>
      <c r="I403" s="18">
        <v>5.466827989514015</v>
      </c>
      <c r="J403" s="1">
        <v>50</v>
      </c>
      <c r="K403" s="18">
        <v>6.65880217785844</v>
      </c>
      <c r="L403" s="1">
        <v>100</v>
      </c>
      <c r="M403" s="18">
        <v>6.535390199637024</v>
      </c>
      <c r="V403" s="24">
        <v>1.1805259111868798</v>
      </c>
      <c r="W403" s="8" t="s">
        <v>1883</v>
      </c>
      <c r="X403" s="1" t="s">
        <v>1363</v>
      </c>
    </row>
    <row r="404" spans="1:24" ht="57" customHeight="1">
      <c r="A404" s="57" t="s">
        <v>1187</v>
      </c>
      <c r="B404" s="1" t="s">
        <v>1429</v>
      </c>
      <c r="C404" s="1" t="s">
        <v>1429</v>
      </c>
      <c r="D404" s="1" t="s">
        <v>1429</v>
      </c>
      <c r="E404" s="1" t="s">
        <v>704</v>
      </c>
      <c r="F404" s="1">
        <v>5</v>
      </c>
      <c r="G404" s="18">
        <v>2.13</v>
      </c>
      <c r="H404" s="1">
        <v>25</v>
      </c>
      <c r="I404" s="18">
        <v>4.49</v>
      </c>
      <c r="J404" s="1">
        <v>50</v>
      </c>
      <c r="K404" s="18">
        <v>7.32</v>
      </c>
      <c r="L404" s="1">
        <v>100</v>
      </c>
      <c r="M404" s="18">
        <v>9.25</v>
      </c>
      <c r="V404" s="24">
        <v>12.372881355932204</v>
      </c>
      <c r="W404" s="8" t="s">
        <v>1883</v>
      </c>
      <c r="X404" s="1" t="s">
        <v>1363</v>
      </c>
    </row>
    <row r="405" spans="1:24" ht="49.5" customHeight="1">
      <c r="A405" s="57" t="s">
        <v>1406</v>
      </c>
      <c r="B405" s="1" t="s">
        <v>1429</v>
      </c>
      <c r="C405" s="1" t="s">
        <v>1429</v>
      </c>
      <c r="D405" s="1" t="s">
        <v>1429</v>
      </c>
      <c r="E405" s="1" t="s">
        <v>704</v>
      </c>
      <c r="F405" s="1">
        <v>10</v>
      </c>
      <c r="G405" s="18">
        <v>2.12</v>
      </c>
      <c r="H405" s="1">
        <v>50</v>
      </c>
      <c r="I405" s="18">
        <v>2.77</v>
      </c>
      <c r="J405" s="1">
        <v>100</v>
      </c>
      <c r="K405" s="18">
        <v>3.66</v>
      </c>
      <c r="M405" s="18"/>
      <c r="V405" s="24">
        <v>62.92134831460674</v>
      </c>
      <c r="W405" s="8" t="s">
        <v>1883</v>
      </c>
      <c r="X405" s="1" t="s">
        <v>1363</v>
      </c>
    </row>
    <row r="406" spans="1:24" ht="69.75" customHeight="1">
      <c r="A406" s="57" t="s">
        <v>1407</v>
      </c>
      <c r="B406" s="1" t="s">
        <v>1429</v>
      </c>
      <c r="C406" s="1" t="s">
        <v>1429</v>
      </c>
      <c r="D406" s="1" t="s">
        <v>1429</v>
      </c>
      <c r="E406" s="1" t="s">
        <v>704</v>
      </c>
      <c r="F406" s="1">
        <v>5</v>
      </c>
      <c r="G406" s="18">
        <v>4.53</v>
      </c>
      <c r="H406" s="1">
        <v>25</v>
      </c>
      <c r="I406" s="18">
        <v>8.11</v>
      </c>
      <c r="J406" s="1">
        <v>50</v>
      </c>
      <c r="K406" s="18">
        <v>14.75</v>
      </c>
      <c r="L406" s="1">
        <v>100</v>
      </c>
      <c r="M406" s="18">
        <v>14.47</v>
      </c>
      <c r="V406" s="24">
        <v>2.513322312805473</v>
      </c>
      <c r="W406" s="8" t="s">
        <v>1883</v>
      </c>
      <c r="X406" s="1" t="s">
        <v>1363</v>
      </c>
    </row>
    <row r="407" spans="1:24" ht="36.75" customHeight="1">
      <c r="A407" s="57" t="s">
        <v>1408</v>
      </c>
      <c r="B407" s="1" t="s">
        <v>1429</v>
      </c>
      <c r="C407" s="1" t="s">
        <v>1429</v>
      </c>
      <c r="D407" s="1" t="s">
        <v>1429</v>
      </c>
      <c r="E407" s="1" t="s">
        <v>452</v>
      </c>
      <c r="F407" s="1">
        <v>5</v>
      </c>
      <c r="G407" s="18">
        <v>0.9570511401372593</v>
      </c>
      <c r="H407" s="1">
        <v>25</v>
      </c>
      <c r="I407" s="18">
        <v>0.8175780385211424</v>
      </c>
      <c r="J407" s="1">
        <v>50</v>
      </c>
      <c r="K407" s="18">
        <v>1.126632720832411</v>
      </c>
      <c r="L407" s="1">
        <v>100</v>
      </c>
      <c r="M407" s="18">
        <v>1.3772415319902591</v>
      </c>
      <c r="V407" s="24" t="s">
        <v>1021</v>
      </c>
      <c r="W407" s="8" t="s">
        <v>1884</v>
      </c>
      <c r="X407" s="1" t="s">
        <v>1363</v>
      </c>
    </row>
    <row r="408" spans="1:24" ht="57" customHeight="1">
      <c r="A408" s="57" t="s">
        <v>1234</v>
      </c>
      <c r="B408" s="1" t="s">
        <v>1429</v>
      </c>
      <c r="C408" s="1" t="s">
        <v>1429</v>
      </c>
      <c r="D408" s="1" t="s">
        <v>1429</v>
      </c>
      <c r="E408" s="1" t="s">
        <v>704</v>
      </c>
      <c r="F408" s="1">
        <v>5</v>
      </c>
      <c r="G408" s="18">
        <v>2.06</v>
      </c>
      <c r="H408" s="1">
        <v>25</v>
      </c>
      <c r="I408" s="18">
        <v>3.84</v>
      </c>
      <c r="J408" s="1">
        <v>50</v>
      </c>
      <c r="K408" s="18">
        <v>7.46</v>
      </c>
      <c r="L408" s="1">
        <v>100</v>
      </c>
      <c r="M408" s="18">
        <v>5.79</v>
      </c>
      <c r="V408" s="24">
        <v>15.56179775280899</v>
      </c>
      <c r="W408" s="8" t="s">
        <v>1883</v>
      </c>
      <c r="X408" s="1" t="s">
        <v>1363</v>
      </c>
    </row>
    <row r="409" spans="1:24" ht="75.75" customHeight="1">
      <c r="A409" s="57" t="s">
        <v>1244</v>
      </c>
      <c r="B409" s="1" t="s">
        <v>1429</v>
      </c>
      <c r="C409" s="1" t="s">
        <v>1429</v>
      </c>
      <c r="D409" s="1" t="s">
        <v>1429</v>
      </c>
      <c r="E409" s="1" t="s">
        <v>1255</v>
      </c>
      <c r="F409" s="1">
        <v>5</v>
      </c>
      <c r="G409" s="18">
        <v>0.579395394521445</v>
      </c>
      <c r="H409" s="1">
        <v>10</v>
      </c>
      <c r="I409" s="18">
        <v>0.7852231801811634</v>
      </c>
      <c r="J409" s="1">
        <v>25</v>
      </c>
      <c r="K409" s="18">
        <v>0.7620866528429554</v>
      </c>
      <c r="L409" s="1">
        <v>50</v>
      </c>
      <c r="M409" s="18">
        <v>0.5863800065480738</v>
      </c>
      <c r="O409" s="18"/>
      <c r="S409" s="18"/>
      <c r="V409" s="24" t="s">
        <v>1021</v>
      </c>
      <c r="W409" s="8" t="s">
        <v>1884</v>
      </c>
      <c r="X409" s="1" t="s">
        <v>1363</v>
      </c>
    </row>
    <row r="410" spans="1:24" ht="36.75" customHeight="1">
      <c r="A410" s="57" t="s">
        <v>476</v>
      </c>
      <c r="B410" s="1" t="s">
        <v>1429</v>
      </c>
      <c r="C410" s="1" t="s">
        <v>1429</v>
      </c>
      <c r="D410" s="1" t="s">
        <v>1429</v>
      </c>
      <c r="E410" s="1" t="s">
        <v>704</v>
      </c>
      <c r="F410" s="1">
        <v>5</v>
      </c>
      <c r="G410" s="18">
        <v>0.8503730981684271</v>
      </c>
      <c r="H410" s="1">
        <v>25</v>
      </c>
      <c r="I410" s="18">
        <v>0.9779048357398972</v>
      </c>
      <c r="J410" s="1">
        <v>50</v>
      </c>
      <c r="K410" s="18">
        <v>0.9678263397616048</v>
      </c>
      <c r="L410" s="1">
        <v>100</v>
      </c>
      <c r="M410" s="18">
        <v>0.9127822463416997</v>
      </c>
      <c r="O410" s="18"/>
      <c r="S410" s="18"/>
      <c r="V410" s="24" t="s">
        <v>1021</v>
      </c>
      <c r="W410" s="8" t="s">
        <v>1884</v>
      </c>
      <c r="X410" s="1" t="s">
        <v>1363</v>
      </c>
    </row>
    <row r="411" spans="1:24" ht="90" customHeight="1">
      <c r="A411" s="57" t="s">
        <v>543</v>
      </c>
      <c r="B411" s="1" t="s">
        <v>1429</v>
      </c>
      <c r="C411" s="1" t="s">
        <v>1429</v>
      </c>
      <c r="D411" s="1" t="s">
        <v>1429</v>
      </c>
      <c r="E411" s="1" t="s">
        <v>1255</v>
      </c>
      <c r="F411" s="1">
        <v>5</v>
      </c>
      <c r="G411" s="18">
        <v>2.675152749490835</v>
      </c>
      <c r="H411" s="1">
        <v>25</v>
      </c>
      <c r="I411" s="18">
        <v>1.5322471147318395</v>
      </c>
      <c r="J411" s="1">
        <v>50</v>
      </c>
      <c r="K411" s="18">
        <v>1.5526137135098437</v>
      </c>
      <c r="L411" s="1">
        <v>100</v>
      </c>
      <c r="M411" s="18">
        <v>0.8475899524779361</v>
      </c>
      <c r="O411" s="18"/>
      <c r="S411" s="18"/>
      <c r="V411" s="24" t="s">
        <v>1021</v>
      </c>
      <c r="W411" s="8" t="s">
        <v>1884</v>
      </c>
      <c r="X411" s="1" t="s">
        <v>1363</v>
      </c>
    </row>
    <row r="412" spans="1:24" ht="36.75" customHeight="1">
      <c r="A412" s="57" t="s">
        <v>1368</v>
      </c>
      <c r="B412" s="1" t="s">
        <v>1429</v>
      </c>
      <c r="C412" s="1" t="s">
        <v>1429</v>
      </c>
      <c r="D412" s="1" t="s">
        <v>1429</v>
      </c>
      <c r="E412" s="1" t="s">
        <v>1255</v>
      </c>
      <c r="F412" s="1">
        <v>5</v>
      </c>
      <c r="G412" s="18">
        <v>0.7900317129739196</v>
      </c>
      <c r="H412" s="1">
        <v>25</v>
      </c>
      <c r="I412" s="18">
        <v>1.10526814029441</v>
      </c>
      <c r="J412" s="1">
        <v>50</v>
      </c>
      <c r="K412" s="18">
        <v>1.028589009324561</v>
      </c>
      <c r="L412" s="1">
        <v>100</v>
      </c>
      <c r="M412" s="18">
        <v>1.1361291238699296</v>
      </c>
      <c r="O412" s="18"/>
      <c r="S412" s="18"/>
      <c r="V412" s="24" t="s">
        <v>1021</v>
      </c>
      <c r="W412" s="8" t="s">
        <v>1884</v>
      </c>
      <c r="X412" s="1" t="s">
        <v>1363</v>
      </c>
    </row>
    <row r="413" spans="1:24" ht="84" customHeight="1">
      <c r="A413" s="57" t="s">
        <v>1369</v>
      </c>
      <c r="B413" s="1" t="s">
        <v>1429</v>
      </c>
      <c r="C413" s="1" t="s">
        <v>1429</v>
      </c>
      <c r="D413" s="1" t="s">
        <v>1429</v>
      </c>
      <c r="E413" s="1" t="s">
        <v>1255</v>
      </c>
      <c r="F413" s="1">
        <v>1</v>
      </c>
      <c r="G413" s="18">
        <v>1.3863861036576755</v>
      </c>
      <c r="H413" s="1">
        <v>5</v>
      </c>
      <c r="I413" s="18">
        <v>1.9546674198559524</v>
      </c>
      <c r="J413" s="1">
        <v>25</v>
      </c>
      <c r="K413" s="18">
        <v>1.2135291625476627</v>
      </c>
      <c r="L413" s="1">
        <v>100</v>
      </c>
      <c r="M413" s="18">
        <v>0.8830673633667561</v>
      </c>
      <c r="O413" s="18"/>
      <c r="S413" s="18"/>
      <c r="V413" s="24" t="s">
        <v>1021</v>
      </c>
      <c r="W413" s="8" t="s">
        <v>1884</v>
      </c>
      <c r="X413" s="1" t="s">
        <v>1363</v>
      </c>
    </row>
    <row r="414" spans="1:24" ht="63.75" customHeight="1">
      <c r="A414" s="57" t="s">
        <v>880</v>
      </c>
      <c r="B414" s="1" t="s">
        <v>1429</v>
      </c>
      <c r="C414" s="1" t="s">
        <v>1429</v>
      </c>
      <c r="D414" s="1" t="s">
        <v>1429</v>
      </c>
      <c r="E414" s="1" t="s">
        <v>704</v>
      </c>
      <c r="F414" s="1">
        <v>5</v>
      </c>
      <c r="G414" s="18">
        <v>1.0754676643506147</v>
      </c>
      <c r="H414" s="1">
        <v>25</v>
      </c>
      <c r="I414" s="18">
        <v>0.8159273115980759</v>
      </c>
      <c r="J414" s="1">
        <v>50</v>
      </c>
      <c r="K414" s="18">
        <v>0.8548369855692144</v>
      </c>
      <c r="L414" s="1">
        <v>80</v>
      </c>
      <c r="M414" s="18">
        <v>0.9412079102084446</v>
      </c>
      <c r="O414" s="18"/>
      <c r="S414" s="18"/>
      <c r="V414" s="24" t="s">
        <v>1021</v>
      </c>
      <c r="W414" s="8" t="s">
        <v>1884</v>
      </c>
      <c r="X414" s="1" t="s">
        <v>1363</v>
      </c>
    </row>
    <row r="415" spans="1:24" ht="79.5" customHeight="1">
      <c r="A415" s="57" t="s">
        <v>930</v>
      </c>
      <c r="B415" s="1" t="s">
        <v>1429</v>
      </c>
      <c r="C415" s="1" t="s">
        <v>1429</v>
      </c>
      <c r="D415" s="1" t="s">
        <v>1429</v>
      </c>
      <c r="E415" s="1" t="s">
        <v>704</v>
      </c>
      <c r="F415" s="1">
        <v>5</v>
      </c>
      <c r="G415" s="18">
        <v>1.933361070660842</v>
      </c>
      <c r="H415" s="1">
        <v>25</v>
      </c>
      <c r="I415" s="18">
        <v>1.173358296928091</v>
      </c>
      <c r="J415" s="1">
        <v>50</v>
      </c>
      <c r="K415" s="18">
        <v>1.1336939185909438</v>
      </c>
      <c r="L415" s="1">
        <v>80</v>
      </c>
      <c r="M415" s="18">
        <v>1.2687747035573123</v>
      </c>
      <c r="O415" s="18"/>
      <c r="S415" s="18"/>
      <c r="V415" s="24" t="s">
        <v>1021</v>
      </c>
      <c r="W415" s="8" t="s">
        <v>1884</v>
      </c>
      <c r="X415" s="1" t="s">
        <v>1363</v>
      </c>
    </row>
    <row r="416" spans="1:24" ht="36.75" customHeight="1">
      <c r="A416" s="57" t="s">
        <v>843</v>
      </c>
      <c r="B416" s="1" t="s">
        <v>1429</v>
      </c>
      <c r="C416" s="1" t="s">
        <v>1429</v>
      </c>
      <c r="D416" s="1" t="s">
        <v>1429</v>
      </c>
      <c r="E416" s="1" t="s">
        <v>1216</v>
      </c>
      <c r="F416" s="1">
        <v>1</v>
      </c>
      <c r="G416" s="18">
        <v>1.398982391950606</v>
      </c>
      <c r="H416" s="1">
        <v>10</v>
      </c>
      <c r="I416" s="18">
        <v>1.3542190715755773</v>
      </c>
      <c r="J416" s="1">
        <v>50</v>
      </c>
      <c r="K416" s="18">
        <v>0.8052252458266635</v>
      </c>
      <c r="L416" s="1">
        <v>100</v>
      </c>
      <c r="M416" s="18">
        <v>0.9742968214040704</v>
      </c>
      <c r="S416" s="18"/>
      <c r="V416" s="24" t="s">
        <v>1021</v>
      </c>
      <c r="W416" s="8" t="s">
        <v>1884</v>
      </c>
      <c r="X416" s="1" t="s">
        <v>1363</v>
      </c>
    </row>
    <row r="417" spans="1:24" ht="93" customHeight="1">
      <c r="A417" s="57" t="s">
        <v>569</v>
      </c>
      <c r="B417" s="1" t="s">
        <v>1429</v>
      </c>
      <c r="C417" s="1" t="s">
        <v>1429</v>
      </c>
      <c r="D417" s="1" t="s">
        <v>1429</v>
      </c>
      <c r="E417" s="1" t="s">
        <v>704</v>
      </c>
      <c r="F417" s="1">
        <v>5</v>
      </c>
      <c r="G417" s="18">
        <v>1.1650454574353104</v>
      </c>
      <c r="H417" s="1">
        <v>25</v>
      </c>
      <c r="I417" s="18">
        <v>1.9269502193400725</v>
      </c>
      <c r="J417" s="1">
        <v>50</v>
      </c>
      <c r="K417" s="18">
        <v>1.4257104711043296</v>
      </c>
      <c r="L417" s="1">
        <v>100</v>
      </c>
      <c r="M417" s="18">
        <v>1.808188696039163</v>
      </c>
      <c r="O417" s="18"/>
      <c r="S417" s="18"/>
      <c r="V417" s="24" t="s">
        <v>1021</v>
      </c>
      <c r="W417" s="8" t="s">
        <v>1884</v>
      </c>
      <c r="X417" s="1" t="s">
        <v>1363</v>
      </c>
    </row>
    <row r="418" spans="1:24" ht="123.75" customHeight="1">
      <c r="A418" s="57" t="s">
        <v>485</v>
      </c>
      <c r="B418" s="1" t="s">
        <v>1429</v>
      </c>
      <c r="C418" s="1" t="s">
        <v>1429</v>
      </c>
      <c r="D418" s="1" t="s">
        <v>1429</v>
      </c>
      <c r="E418" s="1" t="s">
        <v>1216</v>
      </c>
      <c r="F418" s="1">
        <v>5</v>
      </c>
      <c r="G418" s="18">
        <v>3.553946201596216</v>
      </c>
      <c r="H418" s="1">
        <v>25</v>
      </c>
      <c r="I418" s="18">
        <v>4.957434229973396</v>
      </c>
      <c r="J418" s="1">
        <v>50</v>
      </c>
      <c r="K418" s="18">
        <v>8.831510493644693</v>
      </c>
      <c r="L418" s="1">
        <v>100</v>
      </c>
      <c r="M418" s="18">
        <v>13.475613360922258</v>
      </c>
      <c r="O418" s="18"/>
      <c r="S418" s="18"/>
      <c r="V418" s="18">
        <v>2.6490599356303273</v>
      </c>
      <c r="W418" s="8" t="s">
        <v>1883</v>
      </c>
      <c r="X418" s="1" t="s">
        <v>1363</v>
      </c>
    </row>
    <row r="419" spans="1:24" ht="244.5" customHeight="1">
      <c r="A419" s="57" t="s">
        <v>610</v>
      </c>
      <c r="B419" s="1" t="s">
        <v>1429</v>
      </c>
      <c r="C419" s="1" t="s">
        <v>1429</v>
      </c>
      <c r="D419" s="1" t="s">
        <v>1429</v>
      </c>
      <c r="E419" s="1" t="s">
        <v>1216</v>
      </c>
      <c r="F419" s="1">
        <v>5</v>
      </c>
      <c r="G419" s="18">
        <v>0.7709108249880782</v>
      </c>
      <c r="H419" s="1">
        <v>25</v>
      </c>
      <c r="I419" s="18">
        <v>0.7833094897472579</v>
      </c>
      <c r="J419" s="1">
        <v>50</v>
      </c>
      <c r="K419" s="18">
        <v>0.5927515498330949</v>
      </c>
      <c r="L419" s="1">
        <v>100</v>
      </c>
      <c r="M419" s="18">
        <v>0.4695278969957082</v>
      </c>
      <c r="O419" s="18"/>
      <c r="S419" s="18"/>
      <c r="V419" s="24" t="s">
        <v>1021</v>
      </c>
      <c r="W419" s="8" t="s">
        <v>1884</v>
      </c>
      <c r="X419" s="1" t="s">
        <v>1363</v>
      </c>
    </row>
    <row r="420" spans="1:24" ht="244.5" customHeight="1">
      <c r="A420" s="34" t="s">
        <v>1236</v>
      </c>
      <c r="B420" s="8" t="s">
        <v>229</v>
      </c>
      <c r="C420" s="18">
        <v>141.22</v>
      </c>
      <c r="D420" s="1" t="s">
        <v>589</v>
      </c>
      <c r="E420" s="1" t="s">
        <v>704</v>
      </c>
      <c r="F420" s="1">
        <v>10</v>
      </c>
      <c r="G420" s="8">
        <v>4.11</v>
      </c>
      <c r="H420" s="1">
        <v>25</v>
      </c>
      <c r="I420" s="8">
        <v>12.85</v>
      </c>
      <c r="J420" s="1">
        <v>50</v>
      </c>
      <c r="K420" s="8">
        <v>26.14</v>
      </c>
      <c r="V420" s="24">
        <v>8.901449007085418</v>
      </c>
      <c r="W420" s="8" t="s">
        <v>1883</v>
      </c>
      <c r="X420" s="1" t="s">
        <v>1874</v>
      </c>
    </row>
    <row r="421" spans="1:24" ht="108.75" customHeight="1">
      <c r="A421" s="34" t="s">
        <v>1312</v>
      </c>
      <c r="B421" s="1" t="s">
        <v>161</v>
      </c>
      <c r="C421" s="18">
        <v>219.31</v>
      </c>
      <c r="D421" s="1" t="s">
        <v>636</v>
      </c>
      <c r="E421" s="1" t="s">
        <v>704</v>
      </c>
      <c r="F421" s="1">
        <v>5</v>
      </c>
      <c r="G421" s="18">
        <v>3.45</v>
      </c>
      <c r="H421" s="1">
        <v>10</v>
      </c>
      <c r="I421" s="18">
        <v>5.98</v>
      </c>
      <c r="J421" s="1">
        <v>25</v>
      </c>
      <c r="K421" s="18">
        <v>25.06</v>
      </c>
      <c r="V421" s="24">
        <v>4.420049364686808</v>
      </c>
      <c r="W421" s="8" t="s">
        <v>1883</v>
      </c>
      <c r="X421" s="1" t="s">
        <v>1874</v>
      </c>
    </row>
    <row r="422" spans="1:24" ht="60" customHeight="1">
      <c r="A422" s="51" t="s">
        <v>1246</v>
      </c>
      <c r="B422" s="23" t="s">
        <v>364</v>
      </c>
      <c r="C422" s="18">
        <v>370.6</v>
      </c>
      <c r="D422" s="8" t="s">
        <v>1429</v>
      </c>
      <c r="E422" s="8" t="s">
        <v>1216</v>
      </c>
      <c r="F422" s="8">
        <v>50</v>
      </c>
      <c r="G422" s="8">
        <v>1.2</v>
      </c>
      <c r="H422" s="8">
        <v>100</v>
      </c>
      <c r="I422" s="8">
        <v>1.2</v>
      </c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1" t="s">
        <v>1021</v>
      </c>
      <c r="W422" s="8" t="s">
        <v>1884</v>
      </c>
      <c r="X422" s="1" t="s">
        <v>349</v>
      </c>
    </row>
    <row r="423" spans="1:24" ht="69.75" customHeight="1">
      <c r="A423" s="52" t="s">
        <v>1311</v>
      </c>
      <c r="B423" s="23" t="s">
        <v>335</v>
      </c>
      <c r="C423" s="18">
        <v>370.6</v>
      </c>
      <c r="D423" s="8" t="s">
        <v>1429</v>
      </c>
      <c r="E423" s="8" t="s">
        <v>1216</v>
      </c>
      <c r="F423" s="8">
        <v>25</v>
      </c>
      <c r="G423" s="8">
        <v>3.7</v>
      </c>
      <c r="H423" s="8">
        <v>35</v>
      </c>
      <c r="I423" s="8">
        <v>4.2</v>
      </c>
      <c r="J423" s="8">
        <v>50</v>
      </c>
      <c r="K423" s="8">
        <v>7.9</v>
      </c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24">
        <v>15.608485264597684</v>
      </c>
      <c r="W423" s="8" t="s">
        <v>1883</v>
      </c>
      <c r="X423" s="1" t="s">
        <v>349</v>
      </c>
    </row>
    <row r="424" spans="1:24" ht="85.5" customHeight="1">
      <c r="A424" s="52" t="s">
        <v>1718</v>
      </c>
      <c r="B424" s="18" t="s">
        <v>145</v>
      </c>
      <c r="C424" s="18">
        <v>302.37</v>
      </c>
      <c r="D424" s="1" t="s">
        <v>1429</v>
      </c>
      <c r="E424" s="1" t="s">
        <v>504</v>
      </c>
      <c r="F424" s="1">
        <v>1</v>
      </c>
      <c r="G424" s="18">
        <v>2.06</v>
      </c>
      <c r="H424" s="1">
        <v>3</v>
      </c>
      <c r="I424" s="18">
        <v>6.52</v>
      </c>
      <c r="J424" s="25">
        <v>10</v>
      </c>
      <c r="K424" s="18">
        <v>12</v>
      </c>
      <c r="V424" s="24">
        <v>1.4215246636771302</v>
      </c>
      <c r="W424" s="8" t="s">
        <v>1883</v>
      </c>
      <c r="X424" s="8" t="s">
        <v>1877</v>
      </c>
    </row>
    <row r="425" spans="1:24" ht="66" customHeight="1">
      <c r="A425" s="52" t="s">
        <v>1095</v>
      </c>
      <c r="B425" s="18" t="s">
        <v>1822</v>
      </c>
      <c r="C425" s="18">
        <v>230.3</v>
      </c>
      <c r="D425" s="1" t="s">
        <v>668</v>
      </c>
      <c r="E425" s="1" t="s">
        <v>504</v>
      </c>
      <c r="F425" s="1">
        <v>0.3</v>
      </c>
      <c r="G425" s="18">
        <v>0.94</v>
      </c>
      <c r="H425" s="1">
        <v>1</v>
      </c>
      <c r="I425" s="18">
        <v>1.67</v>
      </c>
      <c r="J425" s="8">
        <v>3</v>
      </c>
      <c r="K425" s="18">
        <v>4.65</v>
      </c>
      <c r="V425" s="24">
        <v>1.8926174496644295</v>
      </c>
      <c r="W425" s="8" t="s">
        <v>1883</v>
      </c>
      <c r="X425" s="8" t="s">
        <v>1877</v>
      </c>
    </row>
    <row r="426" spans="1:24" ht="55.5" customHeight="1">
      <c r="A426" s="52" t="s">
        <v>350</v>
      </c>
      <c r="B426" s="18" t="s">
        <v>351</v>
      </c>
      <c r="C426" s="18">
        <v>242.27</v>
      </c>
      <c r="D426" s="1" t="s">
        <v>589</v>
      </c>
      <c r="E426" s="1" t="s">
        <v>220</v>
      </c>
      <c r="F426" s="1">
        <v>0.5</v>
      </c>
      <c r="G426" s="18">
        <v>1.1</v>
      </c>
      <c r="H426" s="1">
        <v>5</v>
      </c>
      <c r="I426" s="18">
        <v>1.4</v>
      </c>
      <c r="J426" s="8">
        <v>15</v>
      </c>
      <c r="K426" s="18">
        <v>1.7</v>
      </c>
      <c r="L426" s="1">
        <v>40</v>
      </c>
      <c r="M426" s="1">
        <v>2</v>
      </c>
      <c r="V426" s="24" t="s">
        <v>1021</v>
      </c>
      <c r="W426" s="8" t="s">
        <v>1884</v>
      </c>
      <c r="X426" s="8" t="s">
        <v>1561</v>
      </c>
    </row>
    <row r="427" spans="1:24" ht="63.75" customHeight="1">
      <c r="A427" s="34" t="s">
        <v>1719</v>
      </c>
      <c r="B427" s="1" t="s">
        <v>162</v>
      </c>
      <c r="C427" s="18">
        <v>329.44</v>
      </c>
      <c r="D427" s="1" t="s">
        <v>636</v>
      </c>
      <c r="E427" s="1" t="s">
        <v>704</v>
      </c>
      <c r="F427" s="1">
        <v>10</v>
      </c>
      <c r="G427" s="1">
        <v>0.67</v>
      </c>
      <c r="H427" s="1">
        <v>25</v>
      </c>
      <c r="I427" s="1">
        <v>1.1</v>
      </c>
      <c r="J427" s="1">
        <v>50</v>
      </c>
      <c r="K427" s="1">
        <v>1.28</v>
      </c>
      <c r="V427" s="1" t="s">
        <v>1021</v>
      </c>
      <c r="W427" s="8" t="s">
        <v>1884</v>
      </c>
      <c r="X427" s="1" t="s">
        <v>1874</v>
      </c>
    </row>
    <row r="428" spans="1:24" ht="69" customHeight="1">
      <c r="A428" s="34" t="s">
        <v>1720</v>
      </c>
      <c r="B428" s="1" t="s">
        <v>134</v>
      </c>
      <c r="C428" s="18">
        <v>160.2</v>
      </c>
      <c r="D428" s="1" t="s">
        <v>187</v>
      </c>
      <c r="E428" s="1" t="s">
        <v>188</v>
      </c>
      <c r="F428" s="1">
        <v>10</v>
      </c>
      <c r="G428" s="1">
        <v>1.2</v>
      </c>
      <c r="H428" s="1">
        <v>25</v>
      </c>
      <c r="I428" s="1">
        <v>0.7</v>
      </c>
      <c r="J428" s="1">
        <v>50</v>
      </c>
      <c r="K428" s="1">
        <v>1.2</v>
      </c>
      <c r="V428" s="1" t="s">
        <v>1021</v>
      </c>
      <c r="W428" s="8" t="s">
        <v>1884</v>
      </c>
      <c r="X428" s="1" t="s">
        <v>189</v>
      </c>
    </row>
    <row r="429" spans="1:24" ht="69.75" customHeight="1">
      <c r="A429" s="34" t="s">
        <v>1721</v>
      </c>
      <c r="B429" s="1" t="s">
        <v>153</v>
      </c>
      <c r="C429" s="18">
        <v>318.4</v>
      </c>
      <c r="D429" s="1" t="s">
        <v>636</v>
      </c>
      <c r="E429" s="1" t="s">
        <v>1255</v>
      </c>
      <c r="F429" s="1">
        <v>1</v>
      </c>
      <c r="G429" s="1">
        <v>1.82</v>
      </c>
      <c r="H429" s="1">
        <v>2.5</v>
      </c>
      <c r="I429" s="1">
        <v>2.34</v>
      </c>
      <c r="J429" s="1">
        <v>5</v>
      </c>
      <c r="K429" s="1">
        <v>1.89</v>
      </c>
      <c r="V429" s="1" t="s">
        <v>1021</v>
      </c>
      <c r="W429" s="8" t="s">
        <v>1884</v>
      </c>
      <c r="X429" s="1" t="s">
        <v>1874</v>
      </c>
    </row>
    <row r="430" spans="1:24" ht="75" customHeight="1">
      <c r="A430" s="34" t="s">
        <v>1722</v>
      </c>
      <c r="B430" s="1" t="s">
        <v>177</v>
      </c>
      <c r="C430" s="18">
        <v>517.78</v>
      </c>
      <c r="D430" s="1" t="s">
        <v>636</v>
      </c>
      <c r="E430" s="1" t="s">
        <v>1216</v>
      </c>
      <c r="F430" s="1">
        <v>0.5</v>
      </c>
      <c r="G430" s="24">
        <v>1</v>
      </c>
      <c r="H430" s="1">
        <v>2</v>
      </c>
      <c r="I430" s="24">
        <v>1.4</v>
      </c>
      <c r="J430" s="1">
        <v>5</v>
      </c>
      <c r="K430" s="24">
        <v>1.2</v>
      </c>
      <c r="V430" s="1" t="s">
        <v>1021</v>
      </c>
      <c r="W430" s="8" t="s">
        <v>1884</v>
      </c>
      <c r="X430" s="1" t="s">
        <v>1874</v>
      </c>
    </row>
    <row r="431" spans="1:24" ht="73.5" customHeight="1">
      <c r="A431" s="34" t="s">
        <v>1723</v>
      </c>
      <c r="B431" s="1" t="s">
        <v>9</v>
      </c>
      <c r="C431" s="18">
        <v>378.506</v>
      </c>
      <c r="D431" s="1" t="s">
        <v>804</v>
      </c>
      <c r="E431" s="1" t="s">
        <v>704</v>
      </c>
      <c r="F431" s="1">
        <v>10</v>
      </c>
      <c r="G431" s="1">
        <v>1.38</v>
      </c>
      <c r="H431" s="1">
        <v>25</v>
      </c>
      <c r="I431" s="1">
        <v>1.42</v>
      </c>
      <c r="J431" s="1">
        <v>50</v>
      </c>
      <c r="K431" s="1">
        <v>1.56</v>
      </c>
      <c r="V431" s="1" t="s">
        <v>1021</v>
      </c>
      <c r="W431" s="8" t="s">
        <v>1884</v>
      </c>
      <c r="X431" s="1" t="s">
        <v>1874</v>
      </c>
    </row>
    <row r="432" spans="1:24" ht="69.75" customHeight="1">
      <c r="A432" s="34" t="s">
        <v>635</v>
      </c>
      <c r="B432" s="1" t="s">
        <v>8</v>
      </c>
      <c r="C432" s="18">
        <v>456.6</v>
      </c>
      <c r="D432" s="1" t="s">
        <v>636</v>
      </c>
      <c r="E432" s="1" t="s">
        <v>704</v>
      </c>
      <c r="F432" s="1">
        <v>10</v>
      </c>
      <c r="G432" s="1">
        <v>2.46</v>
      </c>
      <c r="H432" s="1">
        <v>25</v>
      </c>
      <c r="I432" s="1">
        <v>2.4</v>
      </c>
      <c r="J432" s="1">
        <v>50</v>
      </c>
      <c r="K432" s="1">
        <v>1.54</v>
      </c>
      <c r="V432" s="1" t="s">
        <v>1021</v>
      </c>
      <c r="W432" s="8" t="s">
        <v>1884</v>
      </c>
      <c r="X432" s="1" t="s">
        <v>1874</v>
      </c>
    </row>
    <row r="433" spans="1:24" ht="87.75" customHeight="1">
      <c r="A433" s="34" t="s">
        <v>1724</v>
      </c>
      <c r="B433" s="1" t="s">
        <v>10</v>
      </c>
      <c r="C433" s="18">
        <v>240.07</v>
      </c>
      <c r="D433" s="1" t="s">
        <v>636</v>
      </c>
      <c r="E433" s="1" t="s">
        <v>704</v>
      </c>
      <c r="F433" s="1">
        <v>10</v>
      </c>
      <c r="G433" s="1">
        <v>0.87</v>
      </c>
      <c r="H433" s="1">
        <v>25</v>
      </c>
      <c r="I433" s="1">
        <v>0.58</v>
      </c>
      <c r="J433" s="1">
        <v>50</v>
      </c>
      <c r="K433" s="1">
        <v>1</v>
      </c>
      <c r="V433" s="1" t="s">
        <v>1021</v>
      </c>
      <c r="W433" s="8" t="s">
        <v>1884</v>
      </c>
      <c r="X433" s="1" t="s">
        <v>1874</v>
      </c>
    </row>
    <row r="434" spans="1:24" ht="150" customHeight="1">
      <c r="A434" s="51" t="s">
        <v>1254</v>
      </c>
      <c r="B434" s="1" t="s">
        <v>563</v>
      </c>
      <c r="C434" s="18">
        <v>248.32</v>
      </c>
      <c r="D434" s="1" t="s">
        <v>1429</v>
      </c>
      <c r="E434" s="1" t="s">
        <v>504</v>
      </c>
      <c r="F434" s="8">
        <v>10</v>
      </c>
      <c r="G434" s="8">
        <v>1.1</v>
      </c>
      <c r="H434" s="8">
        <v>20</v>
      </c>
      <c r="I434" s="8">
        <v>1.7</v>
      </c>
      <c r="J434" s="8">
        <v>40</v>
      </c>
      <c r="K434" s="8">
        <v>3.7</v>
      </c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1">
        <v>33</v>
      </c>
      <c r="W434" s="8" t="s">
        <v>1883</v>
      </c>
      <c r="X434" s="8" t="s">
        <v>1163</v>
      </c>
    </row>
    <row r="435" spans="1:24" ht="151.5" customHeight="1">
      <c r="A435" s="34" t="s">
        <v>878</v>
      </c>
      <c r="B435" s="1" t="s">
        <v>810</v>
      </c>
      <c r="C435" s="18">
        <v>100.1</v>
      </c>
      <c r="D435" s="1" t="s">
        <v>148</v>
      </c>
      <c r="E435" s="1" t="s">
        <v>504</v>
      </c>
      <c r="F435" s="8">
        <v>10</v>
      </c>
      <c r="G435" s="18">
        <f>57/64</f>
        <v>0.890625</v>
      </c>
      <c r="H435" s="18">
        <v>20</v>
      </c>
      <c r="I435" s="18">
        <f>76/64</f>
        <v>1.1875</v>
      </c>
      <c r="J435" s="18">
        <v>30</v>
      </c>
      <c r="K435" s="18">
        <f>58/64</f>
        <v>0.90625</v>
      </c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" t="s">
        <v>1021</v>
      </c>
      <c r="W435" s="8" t="s">
        <v>1884</v>
      </c>
      <c r="X435" s="1" t="s">
        <v>96</v>
      </c>
    </row>
    <row r="436" spans="1:24" ht="148.5" customHeight="1">
      <c r="A436" s="34" t="s">
        <v>878</v>
      </c>
      <c r="B436" s="1" t="s">
        <v>810</v>
      </c>
      <c r="C436" s="18">
        <v>100.1</v>
      </c>
      <c r="D436" s="1" t="s">
        <v>148</v>
      </c>
      <c r="E436" s="1" t="s">
        <v>1216</v>
      </c>
      <c r="F436" s="1">
        <v>2.5</v>
      </c>
      <c r="G436" s="1">
        <v>1.25</v>
      </c>
      <c r="H436" s="1">
        <v>5</v>
      </c>
      <c r="I436" s="1">
        <v>1.54</v>
      </c>
      <c r="J436" s="1">
        <v>10</v>
      </c>
      <c r="K436" s="1">
        <v>1.42</v>
      </c>
      <c r="L436" s="1">
        <v>25</v>
      </c>
      <c r="M436" s="1">
        <v>2.07</v>
      </c>
      <c r="N436" s="1">
        <v>50</v>
      </c>
      <c r="O436" s="1">
        <v>3.98</v>
      </c>
      <c r="V436" s="1">
        <v>36.8</v>
      </c>
      <c r="W436" s="8" t="s">
        <v>1883</v>
      </c>
      <c r="X436" s="1" t="s">
        <v>1023</v>
      </c>
    </row>
    <row r="437" spans="1:24" ht="148.5" customHeight="1">
      <c r="A437" s="52" t="s">
        <v>878</v>
      </c>
      <c r="B437" s="1" t="s">
        <v>810</v>
      </c>
      <c r="C437" s="18">
        <v>100.1</v>
      </c>
      <c r="D437" s="1" t="s">
        <v>148</v>
      </c>
      <c r="E437" s="1" t="s">
        <v>1216</v>
      </c>
      <c r="F437" s="1">
        <v>10</v>
      </c>
      <c r="G437" s="1">
        <v>1.2</v>
      </c>
      <c r="H437" s="1">
        <v>25</v>
      </c>
      <c r="I437" s="1">
        <v>2.7</v>
      </c>
      <c r="J437" s="1">
        <v>50</v>
      </c>
      <c r="K437" s="1">
        <v>5</v>
      </c>
      <c r="V437" s="18">
        <v>28.7</v>
      </c>
      <c r="W437" s="8" t="s">
        <v>1883</v>
      </c>
      <c r="X437" s="8" t="s">
        <v>1163</v>
      </c>
    </row>
    <row r="438" spans="1:24" ht="87.75" customHeight="1">
      <c r="A438" s="34" t="s">
        <v>877</v>
      </c>
      <c r="B438" s="1" t="s">
        <v>11</v>
      </c>
      <c r="C438" s="18">
        <v>599.76</v>
      </c>
      <c r="D438" s="1" t="s">
        <v>636</v>
      </c>
      <c r="E438" s="1" t="s">
        <v>1910</v>
      </c>
      <c r="F438" s="1">
        <v>2.5</v>
      </c>
      <c r="G438" s="1">
        <v>0.8</v>
      </c>
      <c r="H438" s="1">
        <v>5</v>
      </c>
      <c r="I438" s="1">
        <v>1.32</v>
      </c>
      <c r="J438" s="1">
        <v>10</v>
      </c>
      <c r="K438" s="1">
        <v>0.92</v>
      </c>
      <c r="V438" s="1" t="s">
        <v>1021</v>
      </c>
      <c r="W438" s="8" t="s">
        <v>1884</v>
      </c>
      <c r="X438" s="1" t="s">
        <v>1874</v>
      </c>
    </row>
    <row r="439" spans="1:24" ht="36.75" customHeight="1">
      <c r="A439" s="51" t="s">
        <v>907</v>
      </c>
      <c r="B439" s="1" t="s">
        <v>851</v>
      </c>
      <c r="C439" s="18">
        <v>192.21</v>
      </c>
      <c r="D439" s="1" t="s">
        <v>484</v>
      </c>
      <c r="E439" s="1" t="s">
        <v>504</v>
      </c>
      <c r="F439" s="8">
        <v>10</v>
      </c>
      <c r="G439" s="8">
        <v>0.9</v>
      </c>
      <c r="H439" s="8">
        <v>20</v>
      </c>
      <c r="I439" s="8">
        <v>0.9</v>
      </c>
      <c r="J439" s="8">
        <v>40</v>
      </c>
      <c r="K439" s="8">
        <v>1.2</v>
      </c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1" t="s">
        <v>1021</v>
      </c>
      <c r="W439" s="8" t="s">
        <v>1884</v>
      </c>
      <c r="X439" s="8" t="s">
        <v>1163</v>
      </c>
    </row>
    <row r="440" spans="1:24" ht="36.75" customHeight="1">
      <c r="A440" s="34" t="s">
        <v>1022</v>
      </c>
      <c r="B440" s="1" t="s">
        <v>1038</v>
      </c>
      <c r="C440" s="18">
        <v>280.08</v>
      </c>
      <c r="D440" s="8" t="s">
        <v>392</v>
      </c>
      <c r="E440" s="1" t="s">
        <v>1216</v>
      </c>
      <c r="F440" s="1">
        <v>0.25</v>
      </c>
      <c r="G440" s="1">
        <v>0.59</v>
      </c>
      <c r="H440" s="1">
        <v>2.5</v>
      </c>
      <c r="I440" s="1">
        <v>1.33</v>
      </c>
      <c r="J440" s="1">
        <v>25</v>
      </c>
      <c r="K440" s="1">
        <v>1.97</v>
      </c>
      <c r="V440" s="1" t="s">
        <v>1021</v>
      </c>
      <c r="W440" s="8" t="s">
        <v>1884</v>
      </c>
      <c r="X440" s="1" t="s">
        <v>1874</v>
      </c>
    </row>
    <row r="441" spans="1:24" ht="70.5" customHeight="1">
      <c r="A441" s="34" t="s">
        <v>1726</v>
      </c>
      <c r="B441" s="1" t="s">
        <v>1725</v>
      </c>
      <c r="C441" s="18">
        <v>211.31</v>
      </c>
      <c r="D441" s="1" t="s">
        <v>636</v>
      </c>
      <c r="E441" s="1" t="s">
        <v>704</v>
      </c>
      <c r="F441" s="1">
        <v>10</v>
      </c>
      <c r="G441" s="1">
        <v>6.77</v>
      </c>
      <c r="H441" s="1">
        <v>25</v>
      </c>
      <c r="I441" s="1">
        <v>12.58</v>
      </c>
      <c r="J441" s="1">
        <v>50</v>
      </c>
      <c r="K441" s="1" t="s">
        <v>983</v>
      </c>
      <c r="V441" s="24">
        <v>5.518031737386208</v>
      </c>
      <c r="W441" s="8" t="s">
        <v>1883</v>
      </c>
      <c r="X441" s="1" t="s">
        <v>1874</v>
      </c>
    </row>
    <row r="442" spans="1:24" ht="141" customHeight="1">
      <c r="A442" s="52" t="s">
        <v>780</v>
      </c>
      <c r="B442" s="23" t="s">
        <v>1076</v>
      </c>
      <c r="C442" s="18">
        <v>60.0984</v>
      </c>
      <c r="D442" s="8" t="s">
        <v>775</v>
      </c>
      <c r="E442" s="1" t="s">
        <v>504</v>
      </c>
      <c r="F442" s="1">
        <v>1</v>
      </c>
      <c r="G442" s="24">
        <v>1.1</v>
      </c>
      <c r="H442" s="1">
        <v>5</v>
      </c>
      <c r="I442" s="24">
        <v>1.1</v>
      </c>
      <c r="J442" s="25">
        <v>10</v>
      </c>
      <c r="K442" s="24">
        <v>2.2</v>
      </c>
      <c r="L442" s="25"/>
      <c r="M442" s="24"/>
      <c r="N442" s="25"/>
      <c r="O442" s="24"/>
      <c r="V442" s="1" t="s">
        <v>1021</v>
      </c>
      <c r="W442" s="8" t="s">
        <v>1884</v>
      </c>
      <c r="X442" s="8" t="s">
        <v>573</v>
      </c>
    </row>
    <row r="443" spans="1:24" ht="55.5" customHeight="1">
      <c r="A443" s="51" t="s">
        <v>453</v>
      </c>
      <c r="B443" s="23" t="s">
        <v>1076</v>
      </c>
      <c r="C443" s="18">
        <v>60.0984</v>
      </c>
      <c r="D443" s="8" t="s">
        <v>775</v>
      </c>
      <c r="E443" s="8" t="s">
        <v>1216</v>
      </c>
      <c r="F443" s="8">
        <v>0.1</v>
      </c>
      <c r="G443" s="8">
        <v>1.1</v>
      </c>
      <c r="H443" s="8">
        <v>0.25</v>
      </c>
      <c r="I443" s="8">
        <v>1.2</v>
      </c>
      <c r="J443" s="8">
        <v>0.5</v>
      </c>
      <c r="K443" s="8">
        <v>1.6</v>
      </c>
      <c r="L443" s="8">
        <v>1</v>
      </c>
      <c r="M443" s="8">
        <v>1.9</v>
      </c>
      <c r="N443" s="8">
        <v>2.5</v>
      </c>
      <c r="O443" s="8">
        <v>3.3</v>
      </c>
      <c r="P443" s="8">
        <v>5</v>
      </c>
      <c r="Q443" s="8">
        <v>6.1</v>
      </c>
      <c r="R443" s="8"/>
      <c r="S443" s="8"/>
      <c r="T443" s="8"/>
      <c r="U443" s="8"/>
      <c r="V443" s="1">
        <v>2.2</v>
      </c>
      <c r="W443" s="8" t="s">
        <v>1883</v>
      </c>
      <c r="X443" s="8" t="s">
        <v>1163</v>
      </c>
    </row>
    <row r="444" spans="1:24" ht="97.5" customHeight="1">
      <c r="A444" s="51" t="s">
        <v>701</v>
      </c>
      <c r="B444" s="23" t="s">
        <v>702</v>
      </c>
      <c r="C444" s="18">
        <v>198.216</v>
      </c>
      <c r="D444" s="8" t="s">
        <v>837</v>
      </c>
      <c r="E444" s="8" t="s">
        <v>1273</v>
      </c>
      <c r="F444" s="8">
        <v>10</v>
      </c>
      <c r="G444" s="8">
        <v>1.2</v>
      </c>
      <c r="H444" s="8">
        <v>25</v>
      </c>
      <c r="I444" s="8">
        <v>2.4</v>
      </c>
      <c r="J444" s="8">
        <v>50</v>
      </c>
      <c r="K444" s="8">
        <v>7</v>
      </c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1">
        <v>28</v>
      </c>
      <c r="W444" s="8" t="s">
        <v>1883</v>
      </c>
      <c r="X444" s="8" t="s">
        <v>1163</v>
      </c>
    </row>
    <row r="445" spans="1:24" ht="108" customHeight="1">
      <c r="A445" s="52" t="s">
        <v>1181</v>
      </c>
      <c r="B445" s="23" t="s">
        <v>190</v>
      </c>
      <c r="C445" s="18">
        <v>184.277</v>
      </c>
      <c r="D445" s="8" t="s">
        <v>837</v>
      </c>
      <c r="E445" s="8" t="s">
        <v>1216</v>
      </c>
      <c r="F445" s="8">
        <v>0.5</v>
      </c>
      <c r="G445" s="8">
        <v>1.1</v>
      </c>
      <c r="H445" s="8">
        <v>1</v>
      </c>
      <c r="I445" s="8">
        <v>1.2</v>
      </c>
      <c r="J445" s="8">
        <v>2.5</v>
      </c>
      <c r="K445" s="8">
        <v>0.9</v>
      </c>
      <c r="L445" s="8">
        <v>5</v>
      </c>
      <c r="M445" s="8">
        <v>1.2</v>
      </c>
      <c r="N445" s="8">
        <v>10</v>
      </c>
      <c r="O445" s="8">
        <v>3.1</v>
      </c>
      <c r="P445" s="8"/>
      <c r="Q445" s="8"/>
      <c r="R445" s="8"/>
      <c r="S445" s="8"/>
      <c r="T445" s="8"/>
      <c r="U445" s="8"/>
      <c r="V445" s="18">
        <v>9.7</v>
      </c>
      <c r="W445" s="8" t="s">
        <v>1883</v>
      </c>
      <c r="X445" s="1" t="s">
        <v>1023</v>
      </c>
    </row>
    <row r="446" spans="1:24" ht="36.75" customHeight="1">
      <c r="A446" s="34" t="s">
        <v>646</v>
      </c>
      <c r="B446" s="1" t="s">
        <v>12</v>
      </c>
      <c r="C446" s="18">
        <v>276.08</v>
      </c>
      <c r="D446" s="1" t="s">
        <v>636</v>
      </c>
      <c r="E446" s="1" t="s">
        <v>1216</v>
      </c>
      <c r="F446" s="1">
        <v>0.5</v>
      </c>
      <c r="G446" s="24">
        <v>1.1</v>
      </c>
      <c r="H446" s="1">
        <v>5</v>
      </c>
      <c r="I446" s="24">
        <v>2.2</v>
      </c>
      <c r="J446" s="1">
        <v>50</v>
      </c>
      <c r="K446" s="24">
        <v>14.3</v>
      </c>
      <c r="V446" s="24">
        <v>7.975206611570247</v>
      </c>
      <c r="W446" s="8" t="s">
        <v>1883</v>
      </c>
      <c r="X446" s="1" t="s">
        <v>1874</v>
      </c>
    </row>
    <row r="447" spans="1:24" ht="112.5" customHeight="1">
      <c r="A447" s="51" t="s">
        <v>790</v>
      </c>
      <c r="B447" s="23" t="s">
        <v>642</v>
      </c>
      <c r="C447" s="18">
        <v>836.97</v>
      </c>
      <c r="D447" s="8" t="s">
        <v>1087</v>
      </c>
      <c r="E447" s="8" t="s">
        <v>1255</v>
      </c>
      <c r="F447" s="8">
        <v>0.1</v>
      </c>
      <c r="G447" s="8">
        <v>1.2</v>
      </c>
      <c r="H447" s="8">
        <v>1</v>
      </c>
      <c r="I447" s="8">
        <v>4.5</v>
      </c>
      <c r="J447" s="8">
        <v>5</v>
      </c>
      <c r="K447" s="8">
        <v>5.9</v>
      </c>
      <c r="L447" s="8">
        <v>10</v>
      </c>
      <c r="M447" s="8">
        <v>6.3</v>
      </c>
      <c r="N447" s="8"/>
      <c r="O447" s="8"/>
      <c r="P447" s="8"/>
      <c r="Q447" s="8"/>
      <c r="R447" s="8"/>
      <c r="S447" s="8"/>
      <c r="T447" s="8"/>
      <c r="U447" s="8"/>
      <c r="V447" s="1">
        <v>0.6</v>
      </c>
      <c r="W447" s="8" t="s">
        <v>1883</v>
      </c>
      <c r="X447" s="8" t="s">
        <v>1163</v>
      </c>
    </row>
    <row r="448" spans="1:24" ht="79.5" customHeight="1">
      <c r="A448" s="51" t="s">
        <v>1074</v>
      </c>
      <c r="B448" s="23" t="s">
        <v>828</v>
      </c>
      <c r="C448" s="18">
        <v>117.107</v>
      </c>
      <c r="D448" s="8" t="s">
        <v>1521</v>
      </c>
      <c r="E448" s="8" t="s">
        <v>1216</v>
      </c>
      <c r="F448" s="8">
        <v>0.25</v>
      </c>
      <c r="G448" s="8">
        <v>1</v>
      </c>
      <c r="H448" s="8">
        <v>1</v>
      </c>
      <c r="I448" s="8">
        <v>2.7</v>
      </c>
      <c r="J448" s="8">
        <v>10</v>
      </c>
      <c r="K448" s="8">
        <v>22.3</v>
      </c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1">
        <v>1.1</v>
      </c>
      <c r="W448" s="8" t="s">
        <v>1883</v>
      </c>
      <c r="X448" s="8" t="s">
        <v>1163</v>
      </c>
    </row>
    <row r="449" spans="1:24" ht="88.5" customHeight="1">
      <c r="A449" s="34" t="s">
        <v>370</v>
      </c>
      <c r="B449" s="1" t="s">
        <v>125</v>
      </c>
      <c r="C449" s="18">
        <v>141.13</v>
      </c>
      <c r="D449" s="1" t="s">
        <v>636</v>
      </c>
      <c r="E449" s="1" t="s">
        <v>704</v>
      </c>
      <c r="F449" s="1">
        <v>0.25</v>
      </c>
      <c r="G449" s="24">
        <v>1</v>
      </c>
      <c r="H449" s="1">
        <v>2.5</v>
      </c>
      <c r="I449" s="1">
        <v>1.2</v>
      </c>
      <c r="J449" s="1">
        <v>25</v>
      </c>
      <c r="K449" s="24">
        <v>1</v>
      </c>
      <c r="V449" s="1" t="s">
        <v>1021</v>
      </c>
      <c r="W449" s="8" t="s">
        <v>1884</v>
      </c>
      <c r="X449" s="1" t="s">
        <v>1874</v>
      </c>
    </row>
    <row r="450" spans="1:24" ht="85.5" customHeight="1">
      <c r="A450" s="52" t="s">
        <v>643</v>
      </c>
      <c r="B450" s="23" t="s">
        <v>829</v>
      </c>
      <c r="C450" s="18">
        <v>166.18</v>
      </c>
      <c r="D450" s="8" t="s">
        <v>645</v>
      </c>
      <c r="E450" s="1" t="s">
        <v>1216</v>
      </c>
      <c r="F450" s="1">
        <v>2.5</v>
      </c>
      <c r="G450" s="18">
        <v>0.65</v>
      </c>
      <c r="H450" s="1">
        <v>5</v>
      </c>
      <c r="I450" s="18">
        <v>1.05</v>
      </c>
      <c r="J450" s="1">
        <v>10</v>
      </c>
      <c r="K450" s="18">
        <v>0.74</v>
      </c>
      <c r="L450" s="1">
        <v>25</v>
      </c>
      <c r="M450" s="18">
        <v>0.36</v>
      </c>
      <c r="N450" s="1">
        <v>50</v>
      </c>
      <c r="O450" s="8">
        <v>0.29</v>
      </c>
      <c r="Q450" s="18"/>
      <c r="S450" s="18"/>
      <c r="U450" s="24"/>
      <c r="V450" s="1" t="s">
        <v>1021</v>
      </c>
      <c r="W450" s="8" t="s">
        <v>1884</v>
      </c>
      <c r="X450" s="8" t="s">
        <v>1163</v>
      </c>
    </row>
    <row r="451" spans="1:24" ht="66.75" customHeight="1">
      <c r="A451" s="52" t="s">
        <v>1325</v>
      </c>
      <c r="B451" s="23" t="s">
        <v>921</v>
      </c>
      <c r="C451" s="18">
        <v>164.201</v>
      </c>
      <c r="D451" s="8" t="s">
        <v>837</v>
      </c>
      <c r="E451" s="1" t="s">
        <v>866</v>
      </c>
      <c r="F451" s="1">
        <v>2.5</v>
      </c>
      <c r="G451" s="24">
        <v>1.2</v>
      </c>
      <c r="H451" s="1">
        <v>5</v>
      </c>
      <c r="I451" s="24">
        <v>2.7</v>
      </c>
      <c r="J451" s="25">
        <v>10</v>
      </c>
      <c r="K451" s="24">
        <v>6</v>
      </c>
      <c r="L451" s="25">
        <v>25</v>
      </c>
      <c r="M451" s="24">
        <v>14.3</v>
      </c>
      <c r="N451" s="25">
        <v>50</v>
      </c>
      <c r="O451" s="24">
        <v>19.4</v>
      </c>
      <c r="V451" s="1">
        <v>5.4</v>
      </c>
      <c r="W451" s="8" t="s">
        <v>1883</v>
      </c>
      <c r="X451" s="8" t="s">
        <v>498</v>
      </c>
    </row>
    <row r="452" spans="1:24" ht="60" customHeight="1">
      <c r="A452" s="52" t="s">
        <v>1325</v>
      </c>
      <c r="B452" s="23" t="s">
        <v>921</v>
      </c>
      <c r="C452" s="18">
        <v>164.201</v>
      </c>
      <c r="D452" s="8" t="s">
        <v>837</v>
      </c>
      <c r="E452" s="1" t="s">
        <v>504</v>
      </c>
      <c r="F452" s="1">
        <v>25</v>
      </c>
      <c r="G452" s="24">
        <v>5.4</v>
      </c>
      <c r="H452" s="1">
        <v>50</v>
      </c>
      <c r="I452" s="24">
        <v>10.6</v>
      </c>
      <c r="J452" s="25">
        <v>75</v>
      </c>
      <c r="K452" s="24">
        <v>10.5</v>
      </c>
      <c r="L452" s="25"/>
      <c r="M452" s="24"/>
      <c r="N452" s="25"/>
      <c r="O452" s="24"/>
      <c r="V452" s="24">
        <v>18.15528570142905</v>
      </c>
      <c r="W452" s="8" t="s">
        <v>1883</v>
      </c>
      <c r="X452" s="8" t="s">
        <v>573</v>
      </c>
    </row>
    <row r="453" spans="1:24" ht="39" customHeight="1">
      <c r="A453" s="52" t="s">
        <v>1035</v>
      </c>
      <c r="B453" s="23" t="s">
        <v>921</v>
      </c>
      <c r="C453" s="18">
        <v>164.201</v>
      </c>
      <c r="D453" s="8" t="s">
        <v>837</v>
      </c>
      <c r="E453" s="1" t="s">
        <v>504</v>
      </c>
      <c r="F453" s="1">
        <v>10</v>
      </c>
      <c r="G453" s="1">
        <v>1.07</v>
      </c>
      <c r="H453" s="1">
        <v>20</v>
      </c>
      <c r="I453" s="1">
        <v>1.89</v>
      </c>
      <c r="V453" s="1" t="s">
        <v>1021</v>
      </c>
      <c r="W453" s="8" t="s">
        <v>1884</v>
      </c>
      <c r="X453" s="1" t="s">
        <v>1237</v>
      </c>
    </row>
    <row r="454" spans="1:24" ht="49.5" customHeight="1">
      <c r="A454" s="52" t="s">
        <v>510</v>
      </c>
      <c r="B454" s="23" t="s">
        <v>921</v>
      </c>
      <c r="C454" s="18">
        <v>164.201</v>
      </c>
      <c r="D454" s="8" t="s">
        <v>837</v>
      </c>
      <c r="E454" s="1" t="s">
        <v>1216</v>
      </c>
      <c r="F454" s="1">
        <v>25</v>
      </c>
      <c r="G454" s="24">
        <v>4.8</v>
      </c>
      <c r="H454" s="1">
        <v>50</v>
      </c>
      <c r="I454" s="24">
        <v>9.3</v>
      </c>
      <c r="J454" s="25">
        <v>100</v>
      </c>
      <c r="K454" s="24">
        <v>7.6</v>
      </c>
      <c r="V454" s="24">
        <v>18.94645708137998</v>
      </c>
      <c r="W454" s="8" t="s">
        <v>1883</v>
      </c>
      <c r="X454" s="8" t="s">
        <v>1185</v>
      </c>
    </row>
    <row r="455" spans="1:24" ht="45.75" customHeight="1">
      <c r="A455" s="52" t="s">
        <v>510</v>
      </c>
      <c r="B455" s="23" t="s">
        <v>921</v>
      </c>
      <c r="C455" s="18">
        <v>164.201</v>
      </c>
      <c r="D455" s="8" t="s">
        <v>837</v>
      </c>
      <c r="E455" s="1" t="s">
        <v>1216</v>
      </c>
      <c r="F455" s="1">
        <v>25</v>
      </c>
      <c r="G455" s="24">
        <v>7.2</v>
      </c>
      <c r="H455" s="1">
        <v>50</v>
      </c>
      <c r="I455" s="24">
        <v>10.2</v>
      </c>
      <c r="J455" s="25">
        <v>100</v>
      </c>
      <c r="K455" s="24">
        <v>8.2</v>
      </c>
      <c r="V455" s="24">
        <v>9.47322854068998</v>
      </c>
      <c r="W455" s="8" t="s">
        <v>1883</v>
      </c>
      <c r="X455" s="8" t="s">
        <v>1185</v>
      </c>
    </row>
    <row r="456" spans="1:24" ht="36.75" customHeight="1">
      <c r="A456" s="52" t="s">
        <v>510</v>
      </c>
      <c r="B456" s="23" t="s">
        <v>921</v>
      </c>
      <c r="C456" s="18">
        <v>164.201</v>
      </c>
      <c r="D456" s="8" t="s">
        <v>837</v>
      </c>
      <c r="E456" s="1" t="s">
        <v>1216</v>
      </c>
      <c r="F456" s="1">
        <v>25</v>
      </c>
      <c r="G456" s="24">
        <v>5.5</v>
      </c>
      <c r="H456" s="1">
        <v>50</v>
      </c>
      <c r="I456" s="24">
        <v>14.1</v>
      </c>
      <c r="J456" s="24"/>
      <c r="K456" s="24"/>
      <c r="V456" s="24">
        <v>20.43766560148527</v>
      </c>
      <c r="W456" s="8" t="s">
        <v>1883</v>
      </c>
      <c r="X456" s="8" t="s">
        <v>1185</v>
      </c>
    </row>
    <row r="457" spans="1:24" ht="36.75" customHeight="1">
      <c r="A457" s="52" t="s">
        <v>1354</v>
      </c>
      <c r="B457" s="23" t="s">
        <v>921</v>
      </c>
      <c r="C457" s="18">
        <v>164.201</v>
      </c>
      <c r="D457" s="8" t="s">
        <v>837</v>
      </c>
      <c r="E457" s="1" t="s">
        <v>1216</v>
      </c>
      <c r="F457" s="1">
        <v>25</v>
      </c>
      <c r="G457" s="24">
        <v>44.7</v>
      </c>
      <c r="H457" s="1">
        <v>50</v>
      </c>
      <c r="I457" s="24">
        <v>70.3</v>
      </c>
      <c r="J457" s="25">
        <v>100</v>
      </c>
      <c r="K457" s="24">
        <v>68.1</v>
      </c>
      <c r="V457" s="24">
        <v>8.083331082681802</v>
      </c>
      <c r="W457" s="8" t="s">
        <v>1883</v>
      </c>
      <c r="X457" s="8" t="s">
        <v>1185</v>
      </c>
    </row>
    <row r="458" spans="1:24" ht="47.25">
      <c r="A458" s="52" t="s">
        <v>1325</v>
      </c>
      <c r="B458" s="23" t="s">
        <v>921</v>
      </c>
      <c r="C458" s="18">
        <v>164.201</v>
      </c>
      <c r="D458" s="8" t="s">
        <v>837</v>
      </c>
      <c r="E458" s="1" t="s">
        <v>1216</v>
      </c>
      <c r="F458" s="1">
        <v>25</v>
      </c>
      <c r="G458" s="24">
        <v>1.22</v>
      </c>
      <c r="H458" s="1">
        <v>50</v>
      </c>
      <c r="I458" s="24">
        <v>4.01</v>
      </c>
      <c r="J458" s="25"/>
      <c r="K458" s="24"/>
      <c r="L458" s="25"/>
      <c r="M458" s="24"/>
      <c r="N458" s="25"/>
      <c r="O458" s="24"/>
      <c r="V458" s="24">
        <v>40.94982078853047</v>
      </c>
      <c r="W458" s="8" t="s">
        <v>1883</v>
      </c>
      <c r="X458" s="8" t="s">
        <v>714</v>
      </c>
    </row>
    <row r="459" spans="1:24" ht="31.5">
      <c r="A459" s="52" t="s">
        <v>1035</v>
      </c>
      <c r="B459" s="23" t="s">
        <v>921</v>
      </c>
      <c r="C459" s="18">
        <v>164.201</v>
      </c>
      <c r="D459" s="8" t="s">
        <v>837</v>
      </c>
      <c r="E459" s="1" t="s">
        <v>1216</v>
      </c>
      <c r="F459" s="1">
        <v>2.5</v>
      </c>
      <c r="G459" s="24">
        <v>2</v>
      </c>
      <c r="H459" s="1">
        <v>5</v>
      </c>
      <c r="I459" s="24">
        <v>2.8</v>
      </c>
      <c r="J459" s="25">
        <v>10</v>
      </c>
      <c r="K459" s="24">
        <v>3.2</v>
      </c>
      <c r="L459" s="25">
        <v>25</v>
      </c>
      <c r="M459" s="24">
        <v>13</v>
      </c>
      <c r="N459" s="25">
        <v>50</v>
      </c>
      <c r="O459" s="24">
        <v>17</v>
      </c>
      <c r="P459" s="25"/>
      <c r="Q459" s="24"/>
      <c r="R459" s="24"/>
      <c r="S459" s="24"/>
      <c r="T459" s="24"/>
      <c r="U459" s="24"/>
      <c r="V459" s="18">
        <v>5.8</v>
      </c>
      <c r="W459" s="8" t="s">
        <v>1883</v>
      </c>
      <c r="X459" s="8" t="s">
        <v>865</v>
      </c>
    </row>
    <row r="460" spans="1:24" ht="36.75" customHeight="1">
      <c r="A460" s="52" t="s">
        <v>1035</v>
      </c>
      <c r="B460" s="23" t="s">
        <v>921</v>
      </c>
      <c r="C460" s="18">
        <v>164.201</v>
      </c>
      <c r="D460" s="8" t="s">
        <v>837</v>
      </c>
      <c r="E460" s="1" t="s">
        <v>1216</v>
      </c>
      <c r="F460" s="1">
        <v>2.5</v>
      </c>
      <c r="G460" s="24">
        <v>1.6</v>
      </c>
      <c r="H460" s="1">
        <v>5</v>
      </c>
      <c r="I460" s="24">
        <v>1.5</v>
      </c>
      <c r="J460" s="25">
        <v>10</v>
      </c>
      <c r="K460" s="24">
        <v>2.4</v>
      </c>
      <c r="L460" s="25">
        <v>25</v>
      </c>
      <c r="M460" s="24">
        <v>5.5</v>
      </c>
      <c r="N460" s="25">
        <v>50</v>
      </c>
      <c r="O460" s="24">
        <v>16</v>
      </c>
      <c r="P460" s="25"/>
      <c r="Q460" s="24"/>
      <c r="R460" s="24"/>
      <c r="S460" s="24"/>
      <c r="T460" s="24"/>
      <c r="U460" s="24"/>
      <c r="V460" s="18">
        <v>14.5</v>
      </c>
      <c r="W460" s="8" t="s">
        <v>1883</v>
      </c>
      <c r="X460" s="8" t="s">
        <v>865</v>
      </c>
    </row>
    <row r="461" spans="1:24" ht="31.5">
      <c r="A461" s="52" t="s">
        <v>1035</v>
      </c>
      <c r="B461" s="23" t="s">
        <v>921</v>
      </c>
      <c r="C461" s="18">
        <v>164.201</v>
      </c>
      <c r="D461" s="8" t="s">
        <v>837</v>
      </c>
      <c r="E461" s="1" t="s">
        <v>1216</v>
      </c>
      <c r="F461" s="1">
        <v>2.5</v>
      </c>
      <c r="G461" s="24">
        <v>1.1</v>
      </c>
      <c r="H461" s="1">
        <v>5</v>
      </c>
      <c r="I461" s="24">
        <v>1.7</v>
      </c>
      <c r="J461" s="25">
        <v>10</v>
      </c>
      <c r="K461" s="24">
        <v>1.8</v>
      </c>
      <c r="L461" s="25">
        <v>25</v>
      </c>
      <c r="M461" s="24">
        <v>9.1</v>
      </c>
      <c r="N461" s="25">
        <v>50</v>
      </c>
      <c r="O461" s="24">
        <v>12.4</v>
      </c>
      <c r="P461" s="25"/>
      <c r="Q461" s="24"/>
      <c r="R461" s="24"/>
      <c r="S461" s="24"/>
      <c r="T461" s="24"/>
      <c r="U461" s="24"/>
      <c r="V461" s="18">
        <v>8.9</v>
      </c>
      <c r="W461" s="8" t="s">
        <v>1883</v>
      </c>
      <c r="X461" s="8" t="s">
        <v>865</v>
      </c>
    </row>
    <row r="462" spans="1:24" ht="31.5">
      <c r="A462" s="52" t="s">
        <v>1035</v>
      </c>
      <c r="B462" s="23" t="s">
        <v>921</v>
      </c>
      <c r="C462" s="18">
        <v>164.201</v>
      </c>
      <c r="D462" s="8" t="s">
        <v>837</v>
      </c>
      <c r="E462" s="1" t="s">
        <v>1216</v>
      </c>
      <c r="F462" s="1">
        <v>2.5</v>
      </c>
      <c r="G462" s="24">
        <v>2.4</v>
      </c>
      <c r="H462" s="1">
        <v>5</v>
      </c>
      <c r="I462" s="24">
        <v>2.1</v>
      </c>
      <c r="J462" s="25">
        <v>10</v>
      </c>
      <c r="K462" s="24">
        <v>1.2</v>
      </c>
      <c r="L462" s="25">
        <v>25</v>
      </c>
      <c r="M462" s="24">
        <v>5.3</v>
      </c>
      <c r="N462" s="25">
        <v>50</v>
      </c>
      <c r="O462" s="24">
        <v>9.6</v>
      </c>
      <c r="P462" s="25"/>
      <c r="Q462" s="24"/>
      <c r="R462" s="24"/>
      <c r="S462" s="24"/>
      <c r="T462" s="24"/>
      <c r="U462" s="24"/>
      <c r="V462" s="18">
        <v>13.8</v>
      </c>
      <c r="W462" s="8" t="s">
        <v>1883</v>
      </c>
      <c r="X462" s="8" t="s">
        <v>865</v>
      </c>
    </row>
    <row r="463" spans="1:24" ht="31.5">
      <c r="A463" s="52" t="s">
        <v>1035</v>
      </c>
      <c r="B463" s="23" t="s">
        <v>921</v>
      </c>
      <c r="C463" s="18">
        <v>164.201</v>
      </c>
      <c r="D463" s="8" t="s">
        <v>837</v>
      </c>
      <c r="E463" s="1" t="s">
        <v>1216</v>
      </c>
      <c r="F463" s="1">
        <v>2.5</v>
      </c>
      <c r="G463" s="24">
        <v>1.5</v>
      </c>
      <c r="H463" s="1">
        <v>5</v>
      </c>
      <c r="I463" s="24">
        <v>4.3</v>
      </c>
      <c r="J463" s="25">
        <v>10</v>
      </c>
      <c r="K463" s="24">
        <v>4.6</v>
      </c>
      <c r="L463" s="25">
        <v>25</v>
      </c>
      <c r="M463" s="24">
        <v>14</v>
      </c>
      <c r="N463" s="25">
        <v>50</v>
      </c>
      <c r="O463" s="24">
        <v>6.1</v>
      </c>
      <c r="P463" s="25"/>
      <c r="Q463" s="24"/>
      <c r="R463" s="24"/>
      <c r="S463" s="24"/>
      <c r="T463" s="24"/>
      <c r="U463" s="24"/>
      <c r="V463" s="18">
        <v>6</v>
      </c>
      <c r="W463" s="8" t="s">
        <v>1883</v>
      </c>
      <c r="X463" s="8" t="s">
        <v>865</v>
      </c>
    </row>
    <row r="464" spans="1:24" ht="31.5">
      <c r="A464" s="52" t="s">
        <v>1035</v>
      </c>
      <c r="B464" s="23" t="s">
        <v>921</v>
      </c>
      <c r="C464" s="18">
        <v>164.201</v>
      </c>
      <c r="D464" s="8" t="s">
        <v>837</v>
      </c>
      <c r="E464" s="1" t="s">
        <v>1216</v>
      </c>
      <c r="F464" s="1">
        <v>10</v>
      </c>
      <c r="G464" s="1">
        <v>2.4</v>
      </c>
      <c r="H464" s="1">
        <v>25</v>
      </c>
      <c r="I464" s="1">
        <v>5.5</v>
      </c>
      <c r="J464" s="1">
        <v>50</v>
      </c>
      <c r="K464" s="1">
        <v>16.1</v>
      </c>
      <c r="V464" s="24">
        <v>12.903225806451614</v>
      </c>
      <c r="W464" s="8" t="s">
        <v>1883</v>
      </c>
      <c r="X464" s="1" t="s">
        <v>941</v>
      </c>
    </row>
    <row r="465" spans="1:24" ht="31.5">
      <c r="A465" s="52" t="s">
        <v>1035</v>
      </c>
      <c r="B465" s="23" t="s">
        <v>921</v>
      </c>
      <c r="C465" s="18">
        <v>164.201</v>
      </c>
      <c r="D465" s="8" t="s">
        <v>837</v>
      </c>
      <c r="E465" s="1" t="s">
        <v>1216</v>
      </c>
      <c r="F465" s="1">
        <v>5</v>
      </c>
      <c r="G465" s="1">
        <v>0.6</v>
      </c>
      <c r="H465" s="1">
        <v>10</v>
      </c>
      <c r="I465" s="1">
        <v>1.5</v>
      </c>
      <c r="J465" s="1">
        <v>25</v>
      </c>
      <c r="K465" s="1">
        <v>4</v>
      </c>
      <c r="V465" s="24">
        <v>13.75</v>
      </c>
      <c r="W465" s="8" t="s">
        <v>1883</v>
      </c>
      <c r="X465" s="1" t="s">
        <v>637</v>
      </c>
    </row>
    <row r="466" spans="1:24" ht="69.75" customHeight="1">
      <c r="A466" s="34" t="s">
        <v>574</v>
      </c>
      <c r="B466" s="60" t="s">
        <v>1429</v>
      </c>
      <c r="C466" s="60" t="s">
        <v>1429</v>
      </c>
      <c r="D466" s="1" t="s">
        <v>1429</v>
      </c>
      <c r="E466" s="1" t="s">
        <v>925</v>
      </c>
      <c r="F466" s="8">
        <v>10</v>
      </c>
      <c r="G466" s="8">
        <v>6.4</v>
      </c>
      <c r="H466" s="8">
        <v>25</v>
      </c>
      <c r="I466" s="8">
        <v>8.4</v>
      </c>
      <c r="J466" s="8">
        <v>50</v>
      </c>
      <c r="K466" s="8">
        <v>9.2</v>
      </c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24">
        <v>2.106211526934781</v>
      </c>
      <c r="W466" s="8" t="s">
        <v>1883</v>
      </c>
      <c r="X466" s="1" t="s">
        <v>86</v>
      </c>
    </row>
    <row r="467" spans="1:24" ht="67.5" customHeight="1">
      <c r="A467" s="34" t="s">
        <v>694</v>
      </c>
      <c r="B467" s="60" t="s">
        <v>1429</v>
      </c>
      <c r="C467" s="60" t="s">
        <v>1429</v>
      </c>
      <c r="D467" s="1" t="s">
        <v>1429</v>
      </c>
      <c r="E467" s="1" t="s">
        <v>925</v>
      </c>
      <c r="F467" s="8">
        <v>10</v>
      </c>
      <c r="G467" s="8">
        <v>0.96</v>
      </c>
      <c r="H467" s="8">
        <v>25</v>
      </c>
      <c r="I467" s="8">
        <v>0.66</v>
      </c>
      <c r="J467" s="8">
        <v>50</v>
      </c>
      <c r="K467" s="8">
        <v>1.6</v>
      </c>
      <c r="L467" s="8">
        <v>100</v>
      </c>
      <c r="M467" s="8">
        <v>6.3</v>
      </c>
      <c r="N467" s="8"/>
      <c r="O467" s="8"/>
      <c r="P467" s="8"/>
      <c r="Q467" s="8"/>
      <c r="R467" s="8"/>
      <c r="S467" s="8"/>
      <c r="T467" s="8"/>
      <c r="U467" s="8"/>
      <c r="V467" s="24">
        <v>64.8936170212766</v>
      </c>
      <c r="W467" s="8" t="s">
        <v>1883</v>
      </c>
      <c r="X467" s="1" t="s">
        <v>86</v>
      </c>
    </row>
    <row r="468" spans="1:24" ht="60" customHeight="1">
      <c r="A468" s="34" t="s">
        <v>1189</v>
      </c>
      <c r="B468" s="60" t="s">
        <v>1429</v>
      </c>
      <c r="C468" s="60" t="s">
        <v>1429</v>
      </c>
      <c r="D468" s="1" t="s">
        <v>1429</v>
      </c>
      <c r="E468" s="1" t="s">
        <v>925</v>
      </c>
      <c r="F468" s="8">
        <v>10</v>
      </c>
      <c r="G468" s="8">
        <v>1.4</v>
      </c>
      <c r="H468" s="8">
        <v>25</v>
      </c>
      <c r="I468" s="8">
        <v>2.1</v>
      </c>
      <c r="J468" s="8">
        <v>50</v>
      </c>
      <c r="K468" s="8">
        <v>1.4</v>
      </c>
      <c r="L468" s="8">
        <v>100</v>
      </c>
      <c r="M468" s="8">
        <v>2.5</v>
      </c>
      <c r="N468" s="8"/>
      <c r="O468" s="8"/>
      <c r="P468" s="8"/>
      <c r="Q468" s="8"/>
      <c r="R468" s="8"/>
      <c r="S468" s="8"/>
      <c r="T468" s="8"/>
      <c r="U468" s="8"/>
      <c r="V468" s="1" t="s">
        <v>1021</v>
      </c>
      <c r="W468" s="8" t="s">
        <v>1884</v>
      </c>
      <c r="X468" s="1" t="s">
        <v>86</v>
      </c>
    </row>
    <row r="469" spans="1:24" ht="64.5" customHeight="1">
      <c r="A469" s="34" t="s">
        <v>964</v>
      </c>
      <c r="B469" s="60" t="s">
        <v>1429</v>
      </c>
      <c r="C469" s="60" t="s">
        <v>1429</v>
      </c>
      <c r="D469" s="1" t="s">
        <v>1429</v>
      </c>
      <c r="E469" s="1" t="s">
        <v>925</v>
      </c>
      <c r="F469" s="8">
        <v>10</v>
      </c>
      <c r="G469" s="8">
        <v>0.4</v>
      </c>
      <c r="H469" s="8">
        <v>25</v>
      </c>
      <c r="I469" s="8">
        <v>0.8</v>
      </c>
      <c r="J469" s="8">
        <v>50</v>
      </c>
      <c r="K469" s="24">
        <v>1</v>
      </c>
      <c r="L469" s="8">
        <v>100</v>
      </c>
      <c r="M469" s="8">
        <v>3.6</v>
      </c>
      <c r="N469" s="8"/>
      <c r="O469" s="8"/>
      <c r="P469" s="8"/>
      <c r="Q469" s="8"/>
      <c r="R469" s="8"/>
      <c r="S469" s="8"/>
      <c r="T469" s="8"/>
      <c r="U469" s="8"/>
      <c r="V469" s="24">
        <v>88.46153846153845</v>
      </c>
      <c r="W469" s="8" t="s">
        <v>1883</v>
      </c>
      <c r="X469" s="1" t="s">
        <v>86</v>
      </c>
    </row>
    <row r="470" spans="1:24" ht="47.25">
      <c r="A470" s="51" t="s">
        <v>1261</v>
      </c>
      <c r="B470" s="23" t="s">
        <v>691</v>
      </c>
      <c r="C470" s="18">
        <v>220.36</v>
      </c>
      <c r="D470" s="8" t="s">
        <v>874</v>
      </c>
      <c r="E470" s="8" t="s">
        <v>1216</v>
      </c>
      <c r="F470" s="8">
        <v>1</v>
      </c>
      <c r="G470" s="8">
        <v>0.6</v>
      </c>
      <c r="H470" s="8">
        <v>2.5</v>
      </c>
      <c r="I470" s="8">
        <v>1.1</v>
      </c>
      <c r="J470" s="8">
        <v>5</v>
      </c>
      <c r="K470" s="8">
        <v>1.7</v>
      </c>
      <c r="L470" s="8">
        <v>10</v>
      </c>
      <c r="M470" s="8">
        <v>2.5</v>
      </c>
      <c r="N470" s="8">
        <v>25</v>
      </c>
      <c r="O470" s="8">
        <v>7</v>
      </c>
      <c r="P470" s="8"/>
      <c r="Q470" s="8"/>
      <c r="R470" s="8"/>
      <c r="S470" s="8"/>
      <c r="T470" s="8"/>
      <c r="U470" s="8"/>
      <c r="V470" s="1">
        <v>12</v>
      </c>
      <c r="W470" s="8" t="s">
        <v>1883</v>
      </c>
      <c r="X470" s="8" t="s">
        <v>1163</v>
      </c>
    </row>
    <row r="471" spans="1:24" ht="39" customHeight="1">
      <c r="A471" s="34" t="s">
        <v>893</v>
      </c>
      <c r="B471" s="60" t="s">
        <v>1429</v>
      </c>
      <c r="C471" s="60" t="s">
        <v>1429</v>
      </c>
      <c r="D471" s="1" t="s">
        <v>1429</v>
      </c>
      <c r="E471" s="1" t="s">
        <v>1429</v>
      </c>
      <c r="F471" s="1">
        <v>5</v>
      </c>
      <c r="G471" s="24">
        <v>1.5</v>
      </c>
      <c r="H471" s="1">
        <v>25</v>
      </c>
      <c r="I471" s="24">
        <v>1.8</v>
      </c>
      <c r="J471" s="8">
        <v>50</v>
      </c>
      <c r="K471" s="24">
        <v>1.2</v>
      </c>
      <c r="L471" s="1">
        <v>100</v>
      </c>
      <c r="M471" s="1">
        <v>4.8</v>
      </c>
      <c r="V471" s="24">
        <v>75</v>
      </c>
      <c r="W471" s="8" t="s">
        <v>1883</v>
      </c>
      <c r="X471" s="8" t="s">
        <v>1586</v>
      </c>
    </row>
    <row r="472" spans="1:24" ht="36.75" customHeight="1">
      <c r="A472" s="34" t="s">
        <v>688</v>
      </c>
      <c r="B472" s="60" t="s">
        <v>1429</v>
      </c>
      <c r="C472" s="60" t="s">
        <v>1429</v>
      </c>
      <c r="D472" s="1" t="s">
        <v>1429</v>
      </c>
      <c r="E472" s="1" t="s">
        <v>1429</v>
      </c>
      <c r="F472" s="1">
        <v>10</v>
      </c>
      <c r="G472" s="1">
        <v>4.2</v>
      </c>
      <c r="H472" s="1">
        <v>25</v>
      </c>
      <c r="I472" s="1">
        <v>8.2</v>
      </c>
      <c r="J472" s="1">
        <v>50</v>
      </c>
      <c r="K472" s="1">
        <v>16.2</v>
      </c>
      <c r="V472" s="24">
        <v>7.596577929323739</v>
      </c>
      <c r="W472" s="8" t="s">
        <v>1883</v>
      </c>
      <c r="X472" s="8" t="s">
        <v>1586</v>
      </c>
    </row>
    <row r="473" spans="1:24" ht="93.75" customHeight="1">
      <c r="A473" s="34" t="s">
        <v>1085</v>
      </c>
      <c r="B473" s="60" t="s">
        <v>1429</v>
      </c>
      <c r="C473" s="60" t="s">
        <v>1429</v>
      </c>
      <c r="D473" s="1" t="s">
        <v>1429</v>
      </c>
      <c r="E473" s="1" t="s">
        <v>1429</v>
      </c>
      <c r="F473" s="1">
        <v>10</v>
      </c>
      <c r="G473" s="1">
        <v>4</v>
      </c>
      <c r="H473" s="1">
        <v>25</v>
      </c>
      <c r="I473" s="1">
        <v>9.9</v>
      </c>
      <c r="J473" s="1">
        <v>50</v>
      </c>
      <c r="K473" s="1">
        <v>16</v>
      </c>
      <c r="V473" s="24">
        <v>8.561552830355758</v>
      </c>
      <c r="W473" s="8" t="s">
        <v>1883</v>
      </c>
      <c r="X473" s="8" t="s">
        <v>1586</v>
      </c>
    </row>
    <row r="474" spans="1:24" ht="47.25">
      <c r="A474" s="34" t="s">
        <v>853</v>
      </c>
      <c r="B474" s="60" t="s">
        <v>1429</v>
      </c>
      <c r="C474" s="60" t="s">
        <v>1429</v>
      </c>
      <c r="D474" s="1" t="s">
        <v>1429</v>
      </c>
      <c r="E474" s="1" t="s">
        <v>925</v>
      </c>
      <c r="F474" s="8">
        <v>2.5</v>
      </c>
      <c r="G474" s="8">
        <v>11.7</v>
      </c>
      <c r="H474" s="8">
        <v>5</v>
      </c>
      <c r="I474" s="8">
        <v>12.6</v>
      </c>
      <c r="J474" s="8">
        <v>10</v>
      </c>
      <c r="K474" s="8">
        <v>14.1</v>
      </c>
      <c r="L474" s="8">
        <v>25</v>
      </c>
      <c r="M474" s="8">
        <v>15.2</v>
      </c>
      <c r="N474" s="8"/>
      <c r="O474" s="8"/>
      <c r="P474" s="8"/>
      <c r="Q474" s="8"/>
      <c r="R474" s="8"/>
      <c r="S474" s="8"/>
      <c r="T474" s="8"/>
      <c r="U474" s="8"/>
      <c r="V474" s="27">
        <v>0.0030759791257199184</v>
      </c>
      <c r="W474" s="8" t="s">
        <v>1883</v>
      </c>
      <c r="X474" s="1" t="s">
        <v>86</v>
      </c>
    </row>
    <row r="475" spans="1:24" ht="110.25">
      <c r="A475" s="51" t="s">
        <v>854</v>
      </c>
      <c r="B475" s="23" t="s">
        <v>544</v>
      </c>
      <c r="C475" s="18">
        <v>389.38</v>
      </c>
      <c r="D475" s="1" t="s">
        <v>1243</v>
      </c>
      <c r="E475" s="8" t="s">
        <v>1104</v>
      </c>
      <c r="F475" s="8">
        <v>0.5</v>
      </c>
      <c r="G475" s="8">
        <v>8.6</v>
      </c>
      <c r="H475" s="8">
        <v>1</v>
      </c>
      <c r="I475" s="8">
        <v>11.7</v>
      </c>
      <c r="J475" s="8">
        <v>2.5</v>
      </c>
      <c r="K475" s="8">
        <v>16.6</v>
      </c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1">
        <v>0.143</v>
      </c>
      <c r="W475" s="8" t="s">
        <v>1883</v>
      </c>
      <c r="X475" s="8" t="s">
        <v>1163</v>
      </c>
    </row>
    <row r="476" spans="1:24" ht="138.75" customHeight="1">
      <c r="A476" s="51" t="s">
        <v>1727</v>
      </c>
      <c r="B476" s="23" t="s">
        <v>202</v>
      </c>
      <c r="C476" s="18">
        <v>156.1</v>
      </c>
      <c r="D476" s="1" t="s">
        <v>1429</v>
      </c>
      <c r="E476" s="8" t="s">
        <v>308</v>
      </c>
      <c r="F476" s="8">
        <v>5</v>
      </c>
      <c r="G476" s="8">
        <v>1.5</v>
      </c>
      <c r="H476" s="8">
        <v>10</v>
      </c>
      <c r="I476" s="8">
        <v>1.5</v>
      </c>
      <c r="J476" s="8">
        <v>25</v>
      </c>
      <c r="K476" s="8">
        <v>1.6</v>
      </c>
      <c r="L476" s="8">
        <v>40</v>
      </c>
      <c r="M476" s="8">
        <v>1.2</v>
      </c>
      <c r="N476" s="8"/>
      <c r="O476" s="8"/>
      <c r="P476" s="8"/>
      <c r="Q476" s="8"/>
      <c r="R476" s="8"/>
      <c r="S476" s="8"/>
      <c r="T476" s="8"/>
      <c r="U476" s="8"/>
      <c r="V476" s="1" t="s">
        <v>1021</v>
      </c>
      <c r="W476" s="8" t="s">
        <v>1884</v>
      </c>
      <c r="X476" s="8" t="s">
        <v>201</v>
      </c>
    </row>
    <row r="477" spans="1:24" ht="109.5" customHeight="1">
      <c r="A477" s="52" t="s">
        <v>389</v>
      </c>
      <c r="B477" s="1" t="s">
        <v>116</v>
      </c>
      <c r="C477" s="18">
        <v>218.23</v>
      </c>
      <c r="D477" s="1" t="s">
        <v>636</v>
      </c>
      <c r="E477" s="1" t="s">
        <v>1216</v>
      </c>
      <c r="F477" s="1">
        <v>0.5</v>
      </c>
      <c r="G477" s="24">
        <v>1</v>
      </c>
      <c r="H477" s="1">
        <v>5</v>
      </c>
      <c r="I477" s="24">
        <v>1</v>
      </c>
      <c r="J477" s="1">
        <v>50</v>
      </c>
      <c r="K477" s="1">
        <v>1.2</v>
      </c>
      <c r="V477" s="1" t="s">
        <v>1021</v>
      </c>
      <c r="W477" s="8" t="s">
        <v>1884</v>
      </c>
      <c r="X477" s="1" t="s">
        <v>1874</v>
      </c>
    </row>
    <row r="478" spans="1:24" ht="47.25">
      <c r="A478" s="52" t="s">
        <v>366</v>
      </c>
      <c r="B478" s="1" t="s">
        <v>117</v>
      </c>
      <c r="C478" s="18">
        <v>188.21</v>
      </c>
      <c r="D478" s="1" t="s">
        <v>636</v>
      </c>
      <c r="E478" s="1" t="s">
        <v>1255</v>
      </c>
      <c r="F478" s="1">
        <v>0.5</v>
      </c>
      <c r="G478" s="24">
        <v>1.9</v>
      </c>
      <c r="H478" s="1">
        <v>5</v>
      </c>
      <c r="I478" s="24">
        <v>2.2</v>
      </c>
      <c r="J478" s="1">
        <v>50</v>
      </c>
      <c r="K478" s="24">
        <v>5.9</v>
      </c>
      <c r="V478" s="24">
        <v>14.729729729729726</v>
      </c>
      <c r="W478" s="8" t="s">
        <v>1883</v>
      </c>
      <c r="X478" s="1" t="s">
        <v>1874</v>
      </c>
    </row>
    <row r="479" spans="1:24" ht="54.75" customHeight="1">
      <c r="A479" s="52" t="s">
        <v>1728</v>
      </c>
      <c r="B479" s="8" t="s">
        <v>68</v>
      </c>
      <c r="C479" s="18">
        <v>132.14</v>
      </c>
      <c r="D479" s="1" t="s">
        <v>636</v>
      </c>
      <c r="E479" s="1" t="s">
        <v>704</v>
      </c>
      <c r="F479" s="1">
        <v>10</v>
      </c>
      <c r="G479" s="8">
        <v>1.22</v>
      </c>
      <c r="H479" s="1">
        <v>25</v>
      </c>
      <c r="I479" s="8">
        <v>1.15</v>
      </c>
      <c r="J479" s="1">
        <v>50</v>
      </c>
      <c r="K479" s="8">
        <v>1.03</v>
      </c>
      <c r="V479" s="1" t="s">
        <v>1021</v>
      </c>
      <c r="W479" s="8" t="s">
        <v>1884</v>
      </c>
      <c r="X479" s="1" t="s">
        <v>1874</v>
      </c>
    </row>
    <row r="480" spans="1:24" ht="36" customHeight="1">
      <c r="A480" s="52" t="s">
        <v>872</v>
      </c>
      <c r="B480" s="23" t="s">
        <v>649</v>
      </c>
      <c r="C480" s="18">
        <v>30.026</v>
      </c>
      <c r="D480" s="8" t="s">
        <v>645</v>
      </c>
      <c r="E480" s="1" t="s">
        <v>504</v>
      </c>
      <c r="F480" s="1">
        <v>0.093</v>
      </c>
      <c r="G480" s="1">
        <v>1.1</v>
      </c>
      <c r="H480" s="1">
        <v>0.185</v>
      </c>
      <c r="I480" s="24">
        <v>2.3</v>
      </c>
      <c r="J480" s="1">
        <v>0.37</v>
      </c>
      <c r="K480" s="1">
        <v>2.3</v>
      </c>
      <c r="L480" s="1">
        <v>0.925</v>
      </c>
      <c r="M480" s="1">
        <v>3.9</v>
      </c>
      <c r="N480" s="1">
        <v>1.85</v>
      </c>
      <c r="O480" s="1">
        <v>4</v>
      </c>
      <c r="V480" s="1">
        <v>0.61</v>
      </c>
      <c r="W480" s="8" t="s">
        <v>1883</v>
      </c>
      <c r="X480" s="8" t="s">
        <v>1016</v>
      </c>
    </row>
    <row r="481" spans="1:24" ht="33.75" customHeight="1">
      <c r="A481" s="52" t="s">
        <v>1071</v>
      </c>
      <c r="B481" s="23" t="s">
        <v>649</v>
      </c>
      <c r="C481" s="18">
        <v>30.026</v>
      </c>
      <c r="D481" s="8" t="s">
        <v>645</v>
      </c>
      <c r="E481" s="1" t="s">
        <v>1216</v>
      </c>
      <c r="F481" s="1">
        <v>5</v>
      </c>
      <c r="G481" s="24">
        <v>9</v>
      </c>
      <c r="H481" s="1">
        <v>10</v>
      </c>
      <c r="I481" s="24">
        <v>10.6</v>
      </c>
      <c r="J481" s="24">
        <v>25</v>
      </c>
      <c r="K481" s="24">
        <v>11.9</v>
      </c>
      <c r="V481" s="18">
        <v>0.37162722343834964</v>
      </c>
      <c r="W481" s="8" t="s">
        <v>1883</v>
      </c>
      <c r="X481" s="8" t="s">
        <v>1185</v>
      </c>
    </row>
    <row r="482" spans="1:24" ht="36" customHeight="1">
      <c r="A482" s="52" t="s">
        <v>1166</v>
      </c>
      <c r="B482" s="23" t="s">
        <v>649</v>
      </c>
      <c r="C482" s="18">
        <v>30.026</v>
      </c>
      <c r="D482" s="8" t="s">
        <v>645</v>
      </c>
      <c r="E482" s="1" t="s">
        <v>1216</v>
      </c>
      <c r="F482" s="1">
        <v>5</v>
      </c>
      <c r="G482" s="24">
        <v>6.8</v>
      </c>
      <c r="H482" s="1">
        <v>10</v>
      </c>
      <c r="I482" s="24">
        <v>6.1</v>
      </c>
      <c r="J482" s="24">
        <v>25</v>
      </c>
      <c r="K482" s="24">
        <v>6.6</v>
      </c>
      <c r="V482" s="1" t="s">
        <v>876</v>
      </c>
      <c r="W482" s="8" t="s">
        <v>1883</v>
      </c>
      <c r="X482" s="8" t="s">
        <v>1185</v>
      </c>
    </row>
    <row r="483" spans="1:24" ht="45.75" customHeight="1">
      <c r="A483" s="52" t="s">
        <v>1166</v>
      </c>
      <c r="B483" s="23" t="s">
        <v>649</v>
      </c>
      <c r="C483" s="18">
        <v>30.026</v>
      </c>
      <c r="D483" s="8" t="s">
        <v>645</v>
      </c>
      <c r="E483" s="1" t="s">
        <v>1216</v>
      </c>
      <c r="F483" s="1">
        <v>5</v>
      </c>
      <c r="G483" s="24">
        <v>4.6</v>
      </c>
      <c r="H483" s="1">
        <v>10</v>
      </c>
      <c r="I483" s="24">
        <v>4.7</v>
      </c>
      <c r="J483" s="24">
        <v>25</v>
      </c>
      <c r="K483" s="24">
        <v>4.2</v>
      </c>
      <c r="V483" s="1" t="s">
        <v>876</v>
      </c>
      <c r="W483" s="8" t="s">
        <v>1883</v>
      </c>
      <c r="X483" s="8" t="s">
        <v>1185</v>
      </c>
    </row>
    <row r="484" spans="1:24" ht="39.75" customHeight="1">
      <c r="A484" s="52" t="s">
        <v>1166</v>
      </c>
      <c r="B484" s="23" t="s">
        <v>649</v>
      </c>
      <c r="C484" s="18">
        <v>30.026</v>
      </c>
      <c r="D484" s="8" t="s">
        <v>645</v>
      </c>
      <c r="E484" s="1" t="s">
        <v>1216</v>
      </c>
      <c r="F484" s="1">
        <v>5</v>
      </c>
      <c r="G484" s="24">
        <v>3.7</v>
      </c>
      <c r="H484" s="1">
        <v>10</v>
      </c>
      <c r="I484" s="24">
        <v>4</v>
      </c>
      <c r="J484" s="24">
        <v>25</v>
      </c>
      <c r="K484" s="24">
        <v>5.8</v>
      </c>
      <c r="V484" s="18">
        <v>0.9921256574801227</v>
      </c>
      <c r="W484" s="8" t="s">
        <v>1883</v>
      </c>
      <c r="X484" s="8" t="s">
        <v>1185</v>
      </c>
    </row>
    <row r="485" spans="1:24" ht="33.75" customHeight="1">
      <c r="A485" s="52" t="s">
        <v>1464</v>
      </c>
      <c r="B485" s="23" t="s">
        <v>649</v>
      </c>
      <c r="C485" s="18">
        <v>30.026</v>
      </c>
      <c r="D485" s="8" t="s">
        <v>645</v>
      </c>
      <c r="E485" s="1" t="s">
        <v>1216</v>
      </c>
      <c r="F485" s="1">
        <v>0.1</v>
      </c>
      <c r="G485" s="1">
        <v>0.97</v>
      </c>
      <c r="H485" s="1">
        <v>0.5</v>
      </c>
      <c r="I485" s="24">
        <v>1.91</v>
      </c>
      <c r="J485" s="1">
        <v>1</v>
      </c>
      <c r="K485" s="1">
        <v>3.17</v>
      </c>
      <c r="L485" s="1">
        <v>5</v>
      </c>
      <c r="M485" s="1">
        <v>5.23</v>
      </c>
      <c r="N485" s="1">
        <v>10</v>
      </c>
      <c r="O485" s="1">
        <v>8.59</v>
      </c>
      <c r="V485" s="1">
        <v>0.35</v>
      </c>
      <c r="W485" s="8" t="s">
        <v>1883</v>
      </c>
      <c r="X485" s="8" t="s">
        <v>1049</v>
      </c>
    </row>
    <row r="486" spans="1:24" ht="33.75" customHeight="1">
      <c r="A486" s="52" t="s">
        <v>1464</v>
      </c>
      <c r="B486" s="23" t="s">
        <v>649</v>
      </c>
      <c r="C486" s="18">
        <v>30.026</v>
      </c>
      <c r="D486" s="8" t="s">
        <v>645</v>
      </c>
      <c r="E486" s="1" t="s">
        <v>1216</v>
      </c>
      <c r="F486" s="1">
        <v>0.095</v>
      </c>
      <c r="G486" s="1">
        <v>0.8</v>
      </c>
      <c r="H486" s="1">
        <v>0.19</v>
      </c>
      <c r="I486" s="24">
        <v>2.5</v>
      </c>
      <c r="J486" s="1">
        <v>0.38</v>
      </c>
      <c r="K486" s="1">
        <v>2.6</v>
      </c>
      <c r="L486" s="1">
        <v>0.95</v>
      </c>
      <c r="M486" s="1">
        <v>6.2</v>
      </c>
      <c r="N486" s="1">
        <v>1.9</v>
      </c>
      <c r="O486" s="1">
        <v>12</v>
      </c>
      <c r="V486" s="18">
        <v>0.4433333333333333</v>
      </c>
      <c r="W486" s="8" t="s">
        <v>1883</v>
      </c>
      <c r="X486" s="8" t="s">
        <v>823</v>
      </c>
    </row>
    <row r="487" spans="1:24" ht="39" customHeight="1">
      <c r="A487" s="52" t="s">
        <v>872</v>
      </c>
      <c r="B487" s="23" t="s">
        <v>649</v>
      </c>
      <c r="C487" s="18">
        <v>30.026</v>
      </c>
      <c r="D487" s="8" t="s">
        <v>645</v>
      </c>
      <c r="E487" s="1" t="s">
        <v>704</v>
      </c>
      <c r="F487" s="1">
        <v>0.093</v>
      </c>
      <c r="G487" s="24">
        <v>1.2</v>
      </c>
      <c r="H487" s="1">
        <v>0.185</v>
      </c>
      <c r="I487" s="24">
        <v>1.8</v>
      </c>
      <c r="J487" s="1">
        <v>0.37</v>
      </c>
      <c r="K487" s="24">
        <v>3</v>
      </c>
      <c r="L487" s="27">
        <v>0.925</v>
      </c>
      <c r="M487" s="24">
        <v>6</v>
      </c>
      <c r="N487" s="18">
        <v>1.85</v>
      </c>
      <c r="O487" s="24">
        <v>7.2</v>
      </c>
      <c r="P487" s="25"/>
      <c r="Q487" s="24"/>
      <c r="V487" s="18">
        <v>0.37</v>
      </c>
      <c r="W487" s="8" t="s">
        <v>1883</v>
      </c>
      <c r="X487" s="1" t="s">
        <v>1542</v>
      </c>
    </row>
    <row r="488" spans="1:24" ht="34.5" customHeight="1">
      <c r="A488" s="34" t="s">
        <v>872</v>
      </c>
      <c r="B488" s="23" t="s">
        <v>649</v>
      </c>
      <c r="C488" s="18">
        <v>30.026</v>
      </c>
      <c r="D488" s="8" t="s">
        <v>645</v>
      </c>
      <c r="E488" s="1" t="s">
        <v>704</v>
      </c>
      <c r="F488" s="8">
        <v>1</v>
      </c>
      <c r="G488" s="8">
        <v>6.7</v>
      </c>
      <c r="H488" s="8">
        <v>10</v>
      </c>
      <c r="I488" s="8">
        <v>13.2</v>
      </c>
      <c r="J488" s="8">
        <v>20</v>
      </c>
      <c r="K488" s="8">
        <v>17.7</v>
      </c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18">
        <v>0.2696306326783701</v>
      </c>
      <c r="W488" s="8" t="s">
        <v>1883</v>
      </c>
      <c r="X488" s="1" t="s">
        <v>833</v>
      </c>
    </row>
    <row r="489" spans="1:24" ht="31.5" customHeight="1">
      <c r="A489" s="34" t="s">
        <v>730</v>
      </c>
      <c r="B489" s="23" t="s">
        <v>649</v>
      </c>
      <c r="C489" s="18">
        <v>30.026</v>
      </c>
      <c r="D489" s="8" t="s">
        <v>645</v>
      </c>
      <c r="E489" s="1" t="s">
        <v>704</v>
      </c>
      <c r="F489" s="1">
        <v>10</v>
      </c>
      <c r="G489" s="1">
        <v>8.58</v>
      </c>
      <c r="H489" s="1">
        <v>25</v>
      </c>
      <c r="I489" s="1">
        <v>9.72</v>
      </c>
      <c r="J489" s="1">
        <v>50</v>
      </c>
      <c r="K489" s="1">
        <v>9.04</v>
      </c>
      <c r="V489" s="18">
        <v>0.1127686492882696</v>
      </c>
      <c r="W489" s="8" t="s">
        <v>1883</v>
      </c>
      <c r="X489" s="1" t="s">
        <v>674</v>
      </c>
    </row>
    <row r="490" spans="1:24" ht="34.5" customHeight="1">
      <c r="A490" s="34" t="s">
        <v>872</v>
      </c>
      <c r="B490" s="23" t="s">
        <v>649</v>
      </c>
      <c r="C490" s="18">
        <v>30.026</v>
      </c>
      <c r="D490" s="8" t="s">
        <v>645</v>
      </c>
      <c r="E490" s="1" t="s">
        <v>1255</v>
      </c>
      <c r="F490" s="8">
        <v>1</v>
      </c>
      <c r="G490" s="8">
        <v>7.5</v>
      </c>
      <c r="H490" s="8">
        <v>10</v>
      </c>
      <c r="I490" s="24">
        <v>16</v>
      </c>
      <c r="J490" s="8">
        <v>20</v>
      </c>
      <c r="K490" s="8">
        <v>17.6</v>
      </c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18">
        <v>0.2955209235202887</v>
      </c>
      <c r="W490" s="8" t="s">
        <v>1883</v>
      </c>
      <c r="X490" s="1" t="s">
        <v>833</v>
      </c>
    </row>
    <row r="491" spans="1:24" ht="30.75" customHeight="1">
      <c r="A491" s="34" t="s">
        <v>872</v>
      </c>
      <c r="B491" s="23" t="s">
        <v>649</v>
      </c>
      <c r="C491" s="18">
        <v>30.026</v>
      </c>
      <c r="D491" s="8" t="s">
        <v>645</v>
      </c>
      <c r="E491" s="1" t="s">
        <v>719</v>
      </c>
      <c r="F491" s="8">
        <v>1</v>
      </c>
      <c r="G491" s="8">
        <v>1.2</v>
      </c>
      <c r="H491" s="8">
        <v>10</v>
      </c>
      <c r="I491" s="8">
        <v>2.5</v>
      </c>
      <c r="J491" s="8">
        <v>20</v>
      </c>
      <c r="K491" s="8">
        <v>3.6</v>
      </c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24">
        <v>14.545454545454545</v>
      </c>
      <c r="W491" s="8" t="s">
        <v>1883</v>
      </c>
      <c r="X491" s="1" t="s">
        <v>833</v>
      </c>
    </row>
    <row r="492" spans="1:24" ht="34.5" customHeight="1">
      <c r="A492" s="52" t="s">
        <v>1683</v>
      </c>
      <c r="B492" s="23" t="s">
        <v>649</v>
      </c>
      <c r="C492" s="18">
        <v>30.026</v>
      </c>
      <c r="D492" s="8" t="s">
        <v>645</v>
      </c>
      <c r="E492" s="1" t="s">
        <v>452</v>
      </c>
      <c r="F492" s="1">
        <v>0.38</v>
      </c>
      <c r="G492" s="1">
        <v>1.1</v>
      </c>
      <c r="H492" s="1">
        <v>0.95</v>
      </c>
      <c r="I492" s="1">
        <v>1.6</v>
      </c>
      <c r="J492" s="1">
        <v>1.9</v>
      </c>
      <c r="K492" s="1">
        <v>1.5</v>
      </c>
      <c r="L492" s="1">
        <v>3.8</v>
      </c>
      <c r="M492" s="1">
        <v>3.2</v>
      </c>
      <c r="N492" s="1">
        <v>9.5</v>
      </c>
      <c r="O492" s="1">
        <v>8.5</v>
      </c>
      <c r="P492" s="1">
        <v>19</v>
      </c>
      <c r="Q492" s="1">
        <v>6.6</v>
      </c>
      <c r="V492" s="24">
        <v>3.576470588235294</v>
      </c>
      <c r="W492" s="8" t="s">
        <v>1883</v>
      </c>
      <c r="X492" s="1" t="s">
        <v>823</v>
      </c>
    </row>
    <row r="493" spans="1:24" ht="30.75" customHeight="1">
      <c r="A493" s="34" t="s">
        <v>872</v>
      </c>
      <c r="B493" s="23" t="s">
        <v>649</v>
      </c>
      <c r="C493" s="18">
        <v>30.026</v>
      </c>
      <c r="D493" s="8" t="s">
        <v>645</v>
      </c>
      <c r="E493" s="1" t="s">
        <v>925</v>
      </c>
      <c r="F493" s="8">
        <v>1</v>
      </c>
      <c r="G493" s="8">
        <v>2</v>
      </c>
      <c r="H493" s="8">
        <v>10</v>
      </c>
      <c r="I493" s="8">
        <v>4.8</v>
      </c>
      <c r="J493" s="8">
        <v>20</v>
      </c>
      <c r="K493" s="8">
        <v>8.8</v>
      </c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1">
        <v>4.2</v>
      </c>
      <c r="W493" s="8" t="s">
        <v>1883</v>
      </c>
      <c r="X493" s="1" t="s">
        <v>833</v>
      </c>
    </row>
    <row r="494" spans="1:24" ht="37.5" customHeight="1">
      <c r="A494" s="34" t="s">
        <v>872</v>
      </c>
      <c r="B494" s="23" t="s">
        <v>649</v>
      </c>
      <c r="C494" s="18">
        <v>30.026</v>
      </c>
      <c r="D494" s="8" t="s">
        <v>645</v>
      </c>
      <c r="E494" s="1" t="s">
        <v>925</v>
      </c>
      <c r="F494" s="1">
        <v>1</v>
      </c>
      <c r="G494" s="1">
        <v>1.1</v>
      </c>
      <c r="H494" s="1">
        <v>5</v>
      </c>
      <c r="I494" s="1">
        <v>3.8</v>
      </c>
      <c r="J494" s="1">
        <v>20</v>
      </c>
      <c r="K494" s="1">
        <v>10.6</v>
      </c>
      <c r="V494" s="1">
        <v>3.8</v>
      </c>
      <c r="W494" s="8" t="s">
        <v>1883</v>
      </c>
      <c r="X494" s="1" t="s">
        <v>0</v>
      </c>
    </row>
    <row r="495" spans="1:24" ht="28.5" customHeight="1">
      <c r="A495" s="34" t="s">
        <v>872</v>
      </c>
      <c r="B495" s="23" t="s">
        <v>649</v>
      </c>
      <c r="C495" s="18">
        <v>30.026</v>
      </c>
      <c r="D495" s="8" t="s">
        <v>645</v>
      </c>
      <c r="E495" s="1" t="s">
        <v>925</v>
      </c>
      <c r="F495" s="1">
        <v>1</v>
      </c>
      <c r="G495" s="1">
        <v>0.99</v>
      </c>
      <c r="H495" s="1">
        <v>5</v>
      </c>
      <c r="I495" s="1">
        <v>2.16</v>
      </c>
      <c r="J495" s="1">
        <v>20</v>
      </c>
      <c r="K495" s="1">
        <v>6.15</v>
      </c>
      <c r="V495" s="1">
        <v>8</v>
      </c>
      <c r="W495" s="8" t="s">
        <v>1883</v>
      </c>
      <c r="X495" s="1" t="s">
        <v>0</v>
      </c>
    </row>
    <row r="496" spans="1:24" ht="33" customHeight="1">
      <c r="A496" s="34" t="s">
        <v>872</v>
      </c>
      <c r="B496" s="23" t="s">
        <v>649</v>
      </c>
      <c r="C496" s="18">
        <v>30.026</v>
      </c>
      <c r="D496" s="8" t="s">
        <v>645</v>
      </c>
      <c r="E496" s="1" t="s">
        <v>925</v>
      </c>
      <c r="F496" s="1">
        <v>1</v>
      </c>
      <c r="G496" s="1">
        <v>1.6</v>
      </c>
      <c r="H496" s="1">
        <v>5</v>
      </c>
      <c r="I496" s="1">
        <v>2.6</v>
      </c>
      <c r="J496" s="1">
        <v>20</v>
      </c>
      <c r="K496" s="1">
        <v>12</v>
      </c>
      <c r="V496" s="1">
        <v>5.6</v>
      </c>
      <c r="W496" s="8" t="s">
        <v>1883</v>
      </c>
      <c r="X496" s="1" t="s">
        <v>0</v>
      </c>
    </row>
    <row r="497" spans="1:24" ht="36.75" customHeight="1">
      <c r="A497" s="34" t="s">
        <v>872</v>
      </c>
      <c r="B497" s="23" t="s">
        <v>649</v>
      </c>
      <c r="C497" s="18">
        <v>30.026</v>
      </c>
      <c r="D497" s="8" t="s">
        <v>645</v>
      </c>
      <c r="E497" s="1" t="s">
        <v>925</v>
      </c>
      <c r="F497" s="1">
        <v>1</v>
      </c>
      <c r="G497" s="1">
        <v>1.1</v>
      </c>
      <c r="H497" s="1">
        <v>5</v>
      </c>
      <c r="I497" s="1">
        <v>2.5</v>
      </c>
      <c r="J497" s="1">
        <v>20</v>
      </c>
      <c r="K497" s="1">
        <v>4.8</v>
      </c>
      <c r="V497" s="1">
        <v>8.2</v>
      </c>
      <c r="W497" s="8" t="s">
        <v>1883</v>
      </c>
      <c r="X497" s="1" t="s">
        <v>0</v>
      </c>
    </row>
    <row r="498" spans="1:24" ht="30" customHeight="1">
      <c r="A498" s="34" t="s">
        <v>872</v>
      </c>
      <c r="B498" s="23" t="s">
        <v>649</v>
      </c>
      <c r="C498" s="18">
        <v>30.026</v>
      </c>
      <c r="D498" s="8" t="s">
        <v>645</v>
      </c>
      <c r="E498" s="1" t="s">
        <v>925</v>
      </c>
      <c r="F498" s="1">
        <v>1</v>
      </c>
      <c r="G498" s="1">
        <v>0.8</v>
      </c>
      <c r="H498" s="1">
        <v>5</v>
      </c>
      <c r="I498" s="1">
        <v>1.3</v>
      </c>
      <c r="J498" s="1">
        <v>20</v>
      </c>
      <c r="K498" s="1">
        <v>4.8</v>
      </c>
      <c r="V498" s="1">
        <v>12.3</v>
      </c>
      <c r="W498" s="8" t="s">
        <v>1883</v>
      </c>
      <c r="X498" s="1" t="s">
        <v>0</v>
      </c>
    </row>
    <row r="499" spans="1:24" ht="63" customHeight="1">
      <c r="A499" s="34" t="s">
        <v>1219</v>
      </c>
      <c r="B499" s="1" t="s">
        <v>1429</v>
      </c>
      <c r="C499" s="18" t="s">
        <v>1429</v>
      </c>
      <c r="D499" s="1" t="s">
        <v>1429</v>
      </c>
      <c r="E499" s="1" t="s">
        <v>925</v>
      </c>
      <c r="F499" s="1">
        <v>5</v>
      </c>
      <c r="G499" s="1">
        <v>1.1</v>
      </c>
      <c r="H499" s="1">
        <v>20</v>
      </c>
      <c r="I499" s="1">
        <v>1.5</v>
      </c>
      <c r="J499" s="1">
        <v>80</v>
      </c>
      <c r="K499" s="1">
        <v>1.3</v>
      </c>
      <c r="V499" s="1" t="s">
        <v>1021</v>
      </c>
      <c r="W499" s="8" t="s">
        <v>1884</v>
      </c>
      <c r="X499" s="1" t="s">
        <v>1124</v>
      </c>
    </row>
    <row r="500" spans="1:24" ht="60.75" customHeight="1">
      <c r="A500" s="34" t="s">
        <v>319</v>
      </c>
      <c r="B500" s="1" t="s">
        <v>680</v>
      </c>
      <c r="C500" s="18" t="s">
        <v>1429</v>
      </c>
      <c r="D500" s="1" t="s">
        <v>1429</v>
      </c>
      <c r="E500" s="1" t="s">
        <v>925</v>
      </c>
      <c r="F500" s="33">
        <v>2</v>
      </c>
      <c r="G500" s="33">
        <v>1</v>
      </c>
      <c r="H500" s="33">
        <v>10</v>
      </c>
      <c r="I500" s="1">
        <v>1</v>
      </c>
      <c r="J500" s="1">
        <v>50</v>
      </c>
      <c r="K500" s="1">
        <v>5.2</v>
      </c>
      <c r="V500" s="24">
        <v>29.047619047619047</v>
      </c>
      <c r="W500" s="8" t="s">
        <v>1883</v>
      </c>
      <c r="X500" s="1" t="s">
        <v>1124</v>
      </c>
    </row>
    <row r="501" spans="1:24" ht="127.5" customHeight="1">
      <c r="A501" s="34" t="s">
        <v>712</v>
      </c>
      <c r="B501" s="1" t="s">
        <v>906</v>
      </c>
      <c r="C501" s="18" t="s">
        <v>1429</v>
      </c>
      <c r="D501" s="1" t="s">
        <v>1429</v>
      </c>
      <c r="E501" s="1" t="s">
        <v>925</v>
      </c>
      <c r="F501" s="33">
        <v>0.4</v>
      </c>
      <c r="G501" s="33">
        <v>1.2</v>
      </c>
      <c r="H501" s="1">
        <v>2</v>
      </c>
      <c r="I501" s="1">
        <v>1.2</v>
      </c>
      <c r="J501" s="1">
        <v>10</v>
      </c>
      <c r="K501" s="1">
        <v>3.2</v>
      </c>
      <c r="V501" s="24">
        <v>9.2</v>
      </c>
      <c r="W501" s="8" t="s">
        <v>1883</v>
      </c>
      <c r="X501" s="1" t="s">
        <v>1124</v>
      </c>
    </row>
    <row r="502" spans="1:24" ht="99" customHeight="1">
      <c r="A502" s="34" t="s">
        <v>711</v>
      </c>
      <c r="B502" s="1" t="s">
        <v>497</v>
      </c>
      <c r="C502" s="18" t="s">
        <v>1429</v>
      </c>
      <c r="D502" s="1" t="s">
        <v>1429</v>
      </c>
      <c r="E502" s="1" t="s">
        <v>925</v>
      </c>
      <c r="F502" s="33">
        <v>0.2</v>
      </c>
      <c r="G502" s="33">
        <v>1.2</v>
      </c>
      <c r="H502" s="1">
        <v>1</v>
      </c>
      <c r="I502" s="1">
        <v>3</v>
      </c>
      <c r="J502" s="1">
        <v>5</v>
      </c>
      <c r="K502" s="1">
        <v>11.6</v>
      </c>
      <c r="V502" s="35">
        <v>1</v>
      </c>
      <c r="W502" s="8" t="s">
        <v>1883</v>
      </c>
      <c r="X502" s="1" t="s">
        <v>1124</v>
      </c>
    </row>
    <row r="503" spans="1:24" ht="93" customHeight="1">
      <c r="A503" s="34" t="s">
        <v>583</v>
      </c>
      <c r="B503" s="1" t="s">
        <v>816</v>
      </c>
      <c r="C503" s="18" t="s">
        <v>1429</v>
      </c>
      <c r="D503" s="1" t="s">
        <v>1429</v>
      </c>
      <c r="E503" s="1" t="s">
        <v>925</v>
      </c>
      <c r="F503" s="33">
        <v>1</v>
      </c>
      <c r="G503" s="33">
        <v>1.2</v>
      </c>
      <c r="H503" s="1">
        <v>5</v>
      </c>
      <c r="I503" s="1">
        <v>1.3</v>
      </c>
      <c r="J503" s="1">
        <v>25</v>
      </c>
      <c r="K503" s="1">
        <v>10.4</v>
      </c>
      <c r="V503" s="24">
        <v>8.736263736263737</v>
      </c>
      <c r="W503" s="8" t="s">
        <v>1883</v>
      </c>
      <c r="X503" s="1" t="s">
        <v>1124</v>
      </c>
    </row>
    <row r="504" spans="1:24" ht="47.25">
      <c r="A504" s="34" t="s">
        <v>579</v>
      </c>
      <c r="B504" s="1" t="s">
        <v>816</v>
      </c>
      <c r="C504" s="18" t="s">
        <v>1429</v>
      </c>
      <c r="D504" s="1" t="s">
        <v>1429</v>
      </c>
      <c r="E504" s="1" t="s">
        <v>925</v>
      </c>
      <c r="F504" s="33">
        <v>1</v>
      </c>
      <c r="G504" s="33">
        <v>0.9</v>
      </c>
      <c r="H504" s="33">
        <v>5</v>
      </c>
      <c r="I504" s="33">
        <v>1.1</v>
      </c>
      <c r="J504" s="33">
        <v>25</v>
      </c>
      <c r="K504" s="33">
        <v>7.3</v>
      </c>
      <c r="V504" s="35">
        <v>11.129032258064516</v>
      </c>
      <c r="W504" s="8" t="s">
        <v>1883</v>
      </c>
      <c r="X504" s="1" t="s">
        <v>1124</v>
      </c>
    </row>
    <row r="505" spans="1:24" ht="72" customHeight="1">
      <c r="A505" s="34" t="s">
        <v>799</v>
      </c>
      <c r="B505" s="1" t="s">
        <v>1177</v>
      </c>
      <c r="C505" s="18" t="s">
        <v>1429</v>
      </c>
      <c r="D505" s="1" t="s">
        <v>1429</v>
      </c>
      <c r="E505" s="1" t="s">
        <v>925</v>
      </c>
      <c r="F505" s="33">
        <v>0.1</v>
      </c>
      <c r="G505" s="33">
        <v>0.7</v>
      </c>
      <c r="H505" s="1">
        <v>1</v>
      </c>
      <c r="I505" s="1">
        <v>0.7</v>
      </c>
      <c r="J505" s="1">
        <v>10</v>
      </c>
      <c r="K505" s="1">
        <v>1.3</v>
      </c>
      <c r="V505" s="1" t="s">
        <v>1021</v>
      </c>
      <c r="W505" s="8" t="s">
        <v>1884</v>
      </c>
      <c r="X505" s="1" t="s">
        <v>1124</v>
      </c>
    </row>
    <row r="506" spans="1:24" ht="75" customHeight="1">
      <c r="A506" s="34" t="s">
        <v>609</v>
      </c>
      <c r="B506" s="1" t="s">
        <v>1177</v>
      </c>
      <c r="C506" s="18" t="s">
        <v>1429</v>
      </c>
      <c r="D506" s="1" t="s">
        <v>1429</v>
      </c>
      <c r="E506" s="1" t="s">
        <v>925</v>
      </c>
      <c r="F506" s="33">
        <v>0.2</v>
      </c>
      <c r="G506" s="33">
        <v>0.8</v>
      </c>
      <c r="H506" s="1">
        <v>1</v>
      </c>
      <c r="I506" s="1">
        <v>1.4</v>
      </c>
      <c r="J506" s="1">
        <v>5</v>
      </c>
      <c r="K506" s="1">
        <v>3.2</v>
      </c>
      <c r="V506" s="24">
        <v>4.555555555555555</v>
      </c>
      <c r="W506" s="8" t="s">
        <v>1883</v>
      </c>
      <c r="X506" s="1" t="s">
        <v>1124</v>
      </c>
    </row>
    <row r="507" spans="1:24" ht="76.5" customHeight="1">
      <c r="A507" s="34" t="s">
        <v>575</v>
      </c>
      <c r="B507" s="1" t="s">
        <v>550</v>
      </c>
      <c r="C507" s="18" t="s">
        <v>1429</v>
      </c>
      <c r="D507" s="1" t="s">
        <v>1429</v>
      </c>
      <c r="E507" s="1" t="s">
        <v>925</v>
      </c>
      <c r="F507" s="33">
        <v>1</v>
      </c>
      <c r="G507" s="33">
        <v>1.3</v>
      </c>
      <c r="H507" s="1">
        <v>5</v>
      </c>
      <c r="I507" s="1">
        <v>2.2</v>
      </c>
      <c r="J507" s="1">
        <v>25</v>
      </c>
      <c r="K507" s="1">
        <v>12.3</v>
      </c>
      <c r="V507" s="24">
        <v>6.584158415841584</v>
      </c>
      <c r="W507" s="8" t="s">
        <v>1883</v>
      </c>
      <c r="X507" s="1" t="s">
        <v>1124</v>
      </c>
    </row>
    <row r="508" spans="1:24" ht="69" customHeight="1">
      <c r="A508" s="34" t="s">
        <v>914</v>
      </c>
      <c r="B508" s="1" t="s">
        <v>915</v>
      </c>
      <c r="C508" s="18" t="s">
        <v>1429</v>
      </c>
      <c r="D508" s="1" t="s">
        <v>1429</v>
      </c>
      <c r="E508" s="1" t="s">
        <v>925</v>
      </c>
      <c r="F508" s="33">
        <v>5</v>
      </c>
      <c r="G508" s="33">
        <v>1.7</v>
      </c>
      <c r="H508" s="1">
        <v>25</v>
      </c>
      <c r="I508" s="1">
        <v>9.3</v>
      </c>
      <c r="J508" s="1">
        <v>75</v>
      </c>
      <c r="K508" s="1">
        <v>18.5</v>
      </c>
      <c r="V508" s="35">
        <v>8.421052631578947</v>
      </c>
      <c r="W508" s="8" t="s">
        <v>1883</v>
      </c>
      <c r="X508" s="1" t="s">
        <v>1124</v>
      </c>
    </row>
    <row r="509" spans="1:24" ht="39.75" customHeight="1">
      <c r="A509" s="34" t="s">
        <v>807</v>
      </c>
      <c r="B509" s="1" t="s">
        <v>458</v>
      </c>
      <c r="C509" s="18" t="s">
        <v>1429</v>
      </c>
      <c r="D509" s="1" t="s">
        <v>1429</v>
      </c>
      <c r="E509" s="1" t="s">
        <v>925</v>
      </c>
      <c r="F509" s="33">
        <v>1</v>
      </c>
      <c r="G509" s="33">
        <v>4.9</v>
      </c>
      <c r="H509" s="1">
        <v>10</v>
      </c>
      <c r="I509" s="1">
        <v>7.9</v>
      </c>
      <c r="J509" s="1">
        <v>25</v>
      </c>
      <c r="K509" s="1">
        <v>20</v>
      </c>
      <c r="L509" s="1">
        <v>50</v>
      </c>
      <c r="M509" s="1">
        <v>50.5</v>
      </c>
      <c r="V509" s="35">
        <v>0.23263050671536262</v>
      </c>
      <c r="W509" s="8" t="s">
        <v>1883</v>
      </c>
      <c r="X509" s="1" t="s">
        <v>1124</v>
      </c>
    </row>
    <row r="510" spans="1:24" ht="33.75" customHeight="1">
      <c r="A510" s="34" t="s">
        <v>1092</v>
      </c>
      <c r="B510" s="1" t="s">
        <v>446</v>
      </c>
      <c r="C510" s="18" t="s">
        <v>1429</v>
      </c>
      <c r="D510" s="1" t="s">
        <v>1429</v>
      </c>
      <c r="E510" s="1" t="s">
        <v>925</v>
      </c>
      <c r="F510" s="1">
        <v>5</v>
      </c>
      <c r="G510" s="1">
        <v>2</v>
      </c>
      <c r="H510" s="1">
        <v>20</v>
      </c>
      <c r="I510" s="1">
        <v>3.4</v>
      </c>
      <c r="J510" s="1">
        <v>80</v>
      </c>
      <c r="K510" s="1">
        <v>15.8</v>
      </c>
      <c r="V510" s="24">
        <v>15.714285714285715</v>
      </c>
      <c r="W510" s="8" t="s">
        <v>1883</v>
      </c>
      <c r="X510" s="1" t="s">
        <v>1124</v>
      </c>
    </row>
    <row r="511" spans="1:24" ht="85.5" customHeight="1">
      <c r="A511" s="34" t="s">
        <v>430</v>
      </c>
      <c r="B511" s="1" t="s">
        <v>381</v>
      </c>
      <c r="C511" s="18" t="s">
        <v>1429</v>
      </c>
      <c r="D511" s="1" t="s">
        <v>1429</v>
      </c>
      <c r="E511" s="1" t="s">
        <v>925</v>
      </c>
      <c r="F511" s="33">
        <v>2</v>
      </c>
      <c r="G511" s="33">
        <v>1.1</v>
      </c>
      <c r="H511" s="1">
        <v>10</v>
      </c>
      <c r="I511" s="1">
        <v>1.4</v>
      </c>
      <c r="J511" s="1">
        <v>50</v>
      </c>
      <c r="K511" s="1">
        <v>3.3</v>
      </c>
      <c r="V511" s="24">
        <v>43.684210526315795</v>
      </c>
      <c r="W511" s="8" t="s">
        <v>1883</v>
      </c>
      <c r="X511" s="1" t="s">
        <v>1124</v>
      </c>
    </row>
    <row r="512" spans="1:24" ht="57.75" customHeight="1">
      <c r="A512" s="34" t="s">
        <v>953</v>
      </c>
      <c r="B512" s="1" t="s">
        <v>1191</v>
      </c>
      <c r="C512" s="18" t="s">
        <v>1429</v>
      </c>
      <c r="D512" s="1" t="s">
        <v>1429</v>
      </c>
      <c r="E512" s="1" t="s">
        <v>925</v>
      </c>
      <c r="F512" s="33">
        <v>5</v>
      </c>
      <c r="G512" s="33">
        <v>1.3</v>
      </c>
      <c r="H512" s="1">
        <v>25</v>
      </c>
      <c r="I512" s="1">
        <v>1.2</v>
      </c>
      <c r="J512" s="1">
        <v>100</v>
      </c>
      <c r="K512" s="1">
        <v>1.9</v>
      </c>
      <c r="V512" s="24" t="s">
        <v>1021</v>
      </c>
      <c r="W512" s="8" t="s">
        <v>1884</v>
      </c>
      <c r="X512" s="1" t="s">
        <v>1124</v>
      </c>
    </row>
    <row r="513" spans="1:24" ht="58.5" customHeight="1">
      <c r="A513" s="34" t="s">
        <v>1088</v>
      </c>
      <c r="B513" s="1" t="s">
        <v>986</v>
      </c>
      <c r="C513" s="18" t="s">
        <v>1429</v>
      </c>
      <c r="D513" s="1" t="s">
        <v>1429</v>
      </c>
      <c r="E513" s="1" t="s">
        <v>925</v>
      </c>
      <c r="F513" s="33">
        <v>5</v>
      </c>
      <c r="G513" s="33">
        <v>1.2</v>
      </c>
      <c r="H513" s="1">
        <v>25</v>
      </c>
      <c r="I513" s="1">
        <v>1.4</v>
      </c>
      <c r="J513" s="1">
        <v>100</v>
      </c>
      <c r="K513" s="1">
        <v>5.8</v>
      </c>
      <c r="V513" s="24">
        <v>52.27272727272727</v>
      </c>
      <c r="W513" s="8" t="s">
        <v>1883</v>
      </c>
      <c r="X513" s="1" t="s">
        <v>1124</v>
      </c>
    </row>
    <row r="514" spans="1:24" ht="52.5" customHeight="1">
      <c r="A514" s="34" t="s">
        <v>1125</v>
      </c>
      <c r="B514" s="1" t="s">
        <v>1144</v>
      </c>
      <c r="C514" s="18" t="s">
        <v>1429</v>
      </c>
      <c r="D514" s="1" t="s">
        <v>1429</v>
      </c>
      <c r="E514" s="1" t="s">
        <v>925</v>
      </c>
      <c r="F514" s="33">
        <v>5</v>
      </c>
      <c r="G514" s="33">
        <v>0.8</v>
      </c>
      <c r="H514" s="1">
        <v>25</v>
      </c>
      <c r="I514" s="1">
        <v>1</v>
      </c>
      <c r="J514" s="1">
        <v>100</v>
      </c>
      <c r="K514" s="1">
        <v>1</v>
      </c>
      <c r="V514" s="25" t="s">
        <v>1021</v>
      </c>
      <c r="W514" s="8" t="s">
        <v>1884</v>
      </c>
      <c r="X514" s="1" t="s">
        <v>1124</v>
      </c>
    </row>
    <row r="515" spans="1:24" ht="46.5" customHeight="1">
      <c r="A515" s="34" t="s">
        <v>1169</v>
      </c>
      <c r="B515" s="1" t="s">
        <v>1134</v>
      </c>
      <c r="C515" s="18" t="s">
        <v>1429</v>
      </c>
      <c r="D515" s="1" t="s">
        <v>1429</v>
      </c>
      <c r="E515" s="1" t="s">
        <v>925</v>
      </c>
      <c r="F515" s="33">
        <v>2</v>
      </c>
      <c r="G515" s="33">
        <v>1.4</v>
      </c>
      <c r="H515" s="1">
        <v>10</v>
      </c>
      <c r="I515" s="1">
        <v>4.1</v>
      </c>
      <c r="J515" s="1">
        <v>50</v>
      </c>
      <c r="K515" s="1">
        <v>11.7</v>
      </c>
      <c r="V515" s="35">
        <v>6.740740740740741</v>
      </c>
      <c r="W515" s="8" t="s">
        <v>1883</v>
      </c>
      <c r="X515" s="1" t="s">
        <v>1124</v>
      </c>
    </row>
    <row r="516" spans="1:24" ht="51" customHeight="1">
      <c r="A516" s="34" t="s">
        <v>570</v>
      </c>
      <c r="B516" s="1" t="s">
        <v>423</v>
      </c>
      <c r="C516" s="18" t="s">
        <v>1429</v>
      </c>
      <c r="D516" s="1" t="s">
        <v>1429</v>
      </c>
      <c r="E516" s="1" t="s">
        <v>925</v>
      </c>
      <c r="F516" s="33">
        <v>1</v>
      </c>
      <c r="G516" s="33">
        <v>1.8</v>
      </c>
      <c r="H516" s="1">
        <v>5</v>
      </c>
      <c r="I516" s="1">
        <v>2.6</v>
      </c>
      <c r="J516" s="1">
        <v>25</v>
      </c>
      <c r="K516" s="1">
        <v>14.7</v>
      </c>
      <c r="V516" s="24">
        <v>5.661157024793388</v>
      </c>
      <c r="W516" s="8" t="s">
        <v>1883</v>
      </c>
      <c r="X516" s="1" t="s">
        <v>1124</v>
      </c>
    </row>
    <row r="517" spans="1:24" ht="60.75" customHeight="1">
      <c r="A517" s="34" t="s">
        <v>457</v>
      </c>
      <c r="B517" s="1" t="s">
        <v>1248</v>
      </c>
      <c r="C517" s="18" t="s">
        <v>1429</v>
      </c>
      <c r="D517" s="1" t="s">
        <v>1429</v>
      </c>
      <c r="E517" s="1" t="s">
        <v>925</v>
      </c>
      <c r="F517" s="1">
        <v>1</v>
      </c>
      <c r="G517" s="1">
        <v>1</v>
      </c>
      <c r="H517" s="1">
        <v>5</v>
      </c>
      <c r="I517" s="1">
        <v>1</v>
      </c>
      <c r="J517" s="1">
        <v>25</v>
      </c>
      <c r="K517" s="1">
        <v>4</v>
      </c>
      <c r="V517" s="24">
        <v>18.333333333333332</v>
      </c>
      <c r="W517" s="8" t="s">
        <v>1883</v>
      </c>
      <c r="X517" s="1" t="s">
        <v>1124</v>
      </c>
    </row>
    <row r="518" spans="1:24" ht="76.5" customHeight="1">
      <c r="A518" s="34" t="s">
        <v>948</v>
      </c>
      <c r="B518" s="1" t="s">
        <v>514</v>
      </c>
      <c r="C518" s="18" t="s">
        <v>1429</v>
      </c>
      <c r="D518" s="1" t="s">
        <v>1429</v>
      </c>
      <c r="E518" s="1" t="s">
        <v>925</v>
      </c>
      <c r="F518" s="33">
        <v>1</v>
      </c>
      <c r="G518" s="33">
        <v>2.3</v>
      </c>
      <c r="H518" s="1">
        <v>5</v>
      </c>
      <c r="I518" s="1">
        <v>2.5</v>
      </c>
      <c r="J518" s="1">
        <v>25</v>
      </c>
      <c r="K518" s="1">
        <v>11.2</v>
      </c>
      <c r="V518" s="24">
        <v>6.149425287356322</v>
      </c>
      <c r="W518" s="8" t="s">
        <v>1883</v>
      </c>
      <c r="X518" s="1" t="s">
        <v>1124</v>
      </c>
    </row>
    <row r="519" spans="1:24" ht="90" customHeight="1">
      <c r="A519" s="34" t="s">
        <v>1106</v>
      </c>
      <c r="B519" s="1" t="s">
        <v>1364</v>
      </c>
      <c r="C519" s="18" t="s">
        <v>1429</v>
      </c>
      <c r="D519" s="1" t="s">
        <v>1429</v>
      </c>
      <c r="E519" s="1" t="s">
        <v>925</v>
      </c>
      <c r="F519" s="33">
        <v>5</v>
      </c>
      <c r="G519" s="33">
        <v>1</v>
      </c>
      <c r="H519" s="1">
        <v>25</v>
      </c>
      <c r="I519" s="1">
        <v>1</v>
      </c>
      <c r="J519" s="1">
        <v>100</v>
      </c>
      <c r="K519" s="1">
        <v>1.1</v>
      </c>
      <c r="V519" s="24" t="s">
        <v>1021</v>
      </c>
      <c r="W519" s="8" t="s">
        <v>1884</v>
      </c>
      <c r="X519" s="1" t="s">
        <v>1124</v>
      </c>
    </row>
    <row r="520" spans="1:24" ht="54" customHeight="1">
      <c r="A520" s="34" t="s">
        <v>1214</v>
      </c>
      <c r="B520" s="23" t="s">
        <v>608</v>
      </c>
      <c r="C520" s="18" t="s">
        <v>1429</v>
      </c>
      <c r="D520" s="1" t="s">
        <v>1429</v>
      </c>
      <c r="E520" s="1" t="s">
        <v>925</v>
      </c>
      <c r="F520" s="33">
        <v>5</v>
      </c>
      <c r="G520" s="33">
        <v>1.8</v>
      </c>
      <c r="H520" s="1">
        <v>25</v>
      </c>
      <c r="I520" s="1">
        <v>1.6</v>
      </c>
      <c r="J520" s="1">
        <v>100</v>
      </c>
      <c r="K520" s="1">
        <v>1.5</v>
      </c>
      <c r="V520" s="24" t="s">
        <v>1021</v>
      </c>
      <c r="W520" s="8" t="s">
        <v>1884</v>
      </c>
      <c r="X520" s="1" t="s">
        <v>1124</v>
      </c>
    </row>
    <row r="521" spans="1:24" ht="93.75" customHeight="1">
      <c r="A521" s="34" t="s">
        <v>1015</v>
      </c>
      <c r="B521" s="1" t="s">
        <v>437</v>
      </c>
      <c r="C521" s="18" t="s">
        <v>1429</v>
      </c>
      <c r="D521" s="1" t="s">
        <v>1429</v>
      </c>
      <c r="E521" s="1" t="s">
        <v>925</v>
      </c>
      <c r="F521" s="1">
        <v>5</v>
      </c>
      <c r="G521" s="1">
        <v>1</v>
      </c>
      <c r="H521" s="1">
        <v>20</v>
      </c>
      <c r="I521" s="1">
        <v>1.2</v>
      </c>
      <c r="J521" s="1">
        <v>80</v>
      </c>
      <c r="K521" s="1">
        <v>1.7</v>
      </c>
      <c r="V521" s="1" t="s">
        <v>1021</v>
      </c>
      <c r="W521" s="8" t="s">
        <v>1884</v>
      </c>
      <c r="X521" s="1" t="s">
        <v>1124</v>
      </c>
    </row>
    <row r="522" spans="1:24" ht="142.5" customHeight="1">
      <c r="A522" s="34" t="s">
        <v>1131</v>
      </c>
      <c r="B522" s="23" t="s">
        <v>1230</v>
      </c>
      <c r="C522" s="18" t="s">
        <v>1429</v>
      </c>
      <c r="D522" s="1" t="s">
        <v>1429</v>
      </c>
      <c r="E522" s="1" t="s">
        <v>925</v>
      </c>
      <c r="F522" s="33">
        <v>5</v>
      </c>
      <c r="G522" s="33">
        <v>1.8</v>
      </c>
      <c r="H522" s="1">
        <v>25</v>
      </c>
      <c r="I522" s="1">
        <v>7.2</v>
      </c>
      <c r="J522" s="1">
        <v>100</v>
      </c>
      <c r="K522" s="1">
        <v>13.6</v>
      </c>
      <c r="V522" s="35">
        <v>9.444444444444445</v>
      </c>
      <c r="W522" s="8" t="s">
        <v>1883</v>
      </c>
      <c r="X522" s="1" t="s">
        <v>1124</v>
      </c>
    </row>
    <row r="523" spans="1:24" ht="69" customHeight="1">
      <c r="A523" s="34" t="s">
        <v>1133</v>
      </c>
      <c r="B523" s="23" t="s">
        <v>1136</v>
      </c>
      <c r="C523" s="18" t="s">
        <v>1429</v>
      </c>
      <c r="D523" s="1" t="s">
        <v>1429</v>
      </c>
      <c r="E523" s="1" t="s">
        <v>925</v>
      </c>
      <c r="F523" s="33">
        <v>5</v>
      </c>
      <c r="G523" s="33">
        <v>1</v>
      </c>
      <c r="H523" s="1">
        <v>25</v>
      </c>
      <c r="I523" s="1">
        <v>1.9</v>
      </c>
      <c r="J523" s="1">
        <v>100</v>
      </c>
      <c r="K523" s="1">
        <v>1.8</v>
      </c>
      <c r="V523" s="35" t="s">
        <v>1021</v>
      </c>
      <c r="W523" s="8" t="s">
        <v>1884</v>
      </c>
      <c r="X523" s="1" t="s">
        <v>1124</v>
      </c>
    </row>
    <row r="524" spans="1:24" ht="46.5" customHeight="1">
      <c r="A524" s="34" t="s">
        <v>683</v>
      </c>
      <c r="B524" s="23" t="s">
        <v>1063</v>
      </c>
      <c r="C524" s="18">
        <v>288.8</v>
      </c>
      <c r="D524" s="1" t="s">
        <v>1429</v>
      </c>
      <c r="E524" s="1" t="s">
        <v>452</v>
      </c>
      <c r="F524" s="33">
        <v>5</v>
      </c>
      <c r="G524" s="33">
        <v>6.5</v>
      </c>
      <c r="H524" s="1">
        <v>25</v>
      </c>
      <c r="I524" s="1">
        <v>44.7</v>
      </c>
      <c r="J524" s="1">
        <v>100</v>
      </c>
      <c r="K524" s="1">
        <v>69.3</v>
      </c>
      <c r="V524" s="35">
        <v>4.314477912544552</v>
      </c>
      <c r="W524" s="8" t="s">
        <v>1883</v>
      </c>
      <c r="X524" s="1" t="s">
        <v>1124</v>
      </c>
    </row>
    <row r="525" spans="1:24" ht="48" customHeight="1">
      <c r="A525" s="34" t="s">
        <v>747</v>
      </c>
      <c r="B525" s="1" t="s">
        <v>1063</v>
      </c>
      <c r="C525" s="18">
        <v>288.8</v>
      </c>
      <c r="D525" s="1" t="s">
        <v>1429</v>
      </c>
      <c r="E525" s="1" t="s">
        <v>925</v>
      </c>
      <c r="F525" s="33">
        <v>5</v>
      </c>
      <c r="G525" s="33">
        <v>1.5</v>
      </c>
      <c r="H525" s="1">
        <v>25</v>
      </c>
      <c r="I525" s="1">
        <v>2.5</v>
      </c>
      <c r="J525" s="1">
        <v>100</v>
      </c>
      <c r="K525" s="1">
        <v>3.7</v>
      </c>
      <c r="V525" s="24">
        <v>56.25</v>
      </c>
      <c r="W525" s="8" t="s">
        <v>1883</v>
      </c>
      <c r="X525" s="1" t="s">
        <v>1124</v>
      </c>
    </row>
    <row r="526" spans="1:24" ht="54.75" customHeight="1">
      <c r="A526" s="34" t="s">
        <v>282</v>
      </c>
      <c r="B526" s="23" t="s">
        <v>292</v>
      </c>
      <c r="C526" s="18" t="s">
        <v>1429</v>
      </c>
      <c r="D526" s="1" t="s">
        <v>1429</v>
      </c>
      <c r="E526" s="1" t="s">
        <v>925</v>
      </c>
      <c r="F526" s="33">
        <v>5</v>
      </c>
      <c r="G526" s="33">
        <v>0.7</v>
      </c>
      <c r="H526" s="1">
        <v>25</v>
      </c>
      <c r="I526" s="1">
        <v>1.4</v>
      </c>
      <c r="J526" s="1">
        <v>100</v>
      </c>
      <c r="K526" s="1">
        <v>1.3</v>
      </c>
      <c r="V526" s="35" t="s">
        <v>1021</v>
      </c>
      <c r="W526" s="8" t="s">
        <v>1884</v>
      </c>
      <c r="X526" s="1" t="s">
        <v>1124</v>
      </c>
    </row>
    <row r="527" spans="1:24" ht="73.5" customHeight="1">
      <c r="A527" s="34" t="s">
        <v>1341</v>
      </c>
      <c r="B527" s="23" t="s">
        <v>1317</v>
      </c>
      <c r="C527" s="18" t="s">
        <v>1429</v>
      </c>
      <c r="D527" s="1" t="s">
        <v>1429</v>
      </c>
      <c r="E527" s="1" t="s">
        <v>925</v>
      </c>
      <c r="F527" s="33">
        <v>5</v>
      </c>
      <c r="G527" s="33">
        <v>1.9</v>
      </c>
      <c r="H527" s="1">
        <v>25</v>
      </c>
      <c r="I527" s="1">
        <v>1.4</v>
      </c>
      <c r="J527" s="1">
        <v>100</v>
      </c>
      <c r="K527" s="1">
        <v>1.5</v>
      </c>
      <c r="V527" s="35" t="s">
        <v>1021</v>
      </c>
      <c r="W527" s="8" t="s">
        <v>1884</v>
      </c>
      <c r="X527" s="1" t="s">
        <v>1124</v>
      </c>
    </row>
    <row r="528" spans="1:24" ht="66" customHeight="1">
      <c r="A528" s="34" t="s">
        <v>1305</v>
      </c>
      <c r="B528" s="23" t="s">
        <v>1287</v>
      </c>
      <c r="C528" s="18" t="s">
        <v>1429</v>
      </c>
      <c r="D528" s="1" t="s">
        <v>1429</v>
      </c>
      <c r="E528" s="1" t="s">
        <v>925</v>
      </c>
      <c r="F528" s="33">
        <v>5</v>
      </c>
      <c r="G528" s="33">
        <v>1.1</v>
      </c>
      <c r="H528" s="1">
        <v>25</v>
      </c>
      <c r="I528" s="1">
        <v>1.2</v>
      </c>
      <c r="J528" s="1">
        <v>100</v>
      </c>
      <c r="K528" s="1">
        <v>1.3</v>
      </c>
      <c r="V528" s="35" t="s">
        <v>1021</v>
      </c>
      <c r="W528" s="8" t="s">
        <v>1884</v>
      </c>
      <c r="X528" s="1" t="s">
        <v>1124</v>
      </c>
    </row>
    <row r="529" spans="1:24" ht="120.75" customHeight="1">
      <c r="A529" s="34" t="s">
        <v>932</v>
      </c>
      <c r="B529" s="23" t="s">
        <v>939</v>
      </c>
      <c r="C529" s="18" t="s">
        <v>1429</v>
      </c>
      <c r="D529" s="1" t="s">
        <v>1429</v>
      </c>
      <c r="E529" s="1" t="s">
        <v>925</v>
      </c>
      <c r="F529" s="33">
        <v>1</v>
      </c>
      <c r="G529" s="33">
        <v>1.4</v>
      </c>
      <c r="H529" s="1">
        <v>5</v>
      </c>
      <c r="I529" s="1">
        <v>2.7</v>
      </c>
      <c r="J529" s="1">
        <v>15</v>
      </c>
      <c r="K529" s="1">
        <v>7.5</v>
      </c>
      <c r="V529" s="24">
        <v>5.625</v>
      </c>
      <c r="W529" s="8" t="s">
        <v>1883</v>
      </c>
      <c r="X529" s="1" t="s">
        <v>1124</v>
      </c>
    </row>
    <row r="530" spans="1:24" ht="109.5" customHeight="1">
      <c r="A530" s="34" t="s">
        <v>1404</v>
      </c>
      <c r="B530" s="33" t="s">
        <v>1405</v>
      </c>
      <c r="C530" s="18" t="s">
        <v>1429</v>
      </c>
      <c r="D530" s="1" t="s">
        <v>1429</v>
      </c>
      <c r="E530" s="1" t="s">
        <v>925</v>
      </c>
      <c r="F530" s="33">
        <v>5</v>
      </c>
      <c r="G530" s="33">
        <v>1.1</v>
      </c>
      <c r="H530" s="1">
        <v>25</v>
      </c>
      <c r="I530" s="1">
        <v>4.6</v>
      </c>
      <c r="J530" s="1">
        <v>100</v>
      </c>
      <c r="K530" s="1">
        <v>12.7</v>
      </c>
      <c r="V530" s="35">
        <v>15.857142857142858</v>
      </c>
      <c r="W530" s="8" t="s">
        <v>1883</v>
      </c>
      <c r="X530" s="1" t="s">
        <v>1124</v>
      </c>
    </row>
    <row r="531" spans="1:24" ht="105.75" customHeight="1">
      <c r="A531" s="34" t="s">
        <v>606</v>
      </c>
      <c r="B531" s="1" t="s">
        <v>355</v>
      </c>
      <c r="C531" s="18" t="s">
        <v>1429</v>
      </c>
      <c r="D531" s="1" t="s">
        <v>1429</v>
      </c>
      <c r="E531" s="1" t="s">
        <v>925</v>
      </c>
      <c r="F531" s="33">
        <v>1</v>
      </c>
      <c r="G531" s="33">
        <v>1.7</v>
      </c>
      <c r="H531" s="1">
        <v>5</v>
      </c>
      <c r="I531" s="1">
        <v>2.5</v>
      </c>
      <c r="J531" s="1">
        <v>25</v>
      </c>
      <c r="K531" s="1">
        <v>3.3</v>
      </c>
      <c r="V531" s="24">
        <v>17.5</v>
      </c>
      <c r="W531" s="8" t="s">
        <v>1883</v>
      </c>
      <c r="X531" s="1" t="s">
        <v>1124</v>
      </c>
    </row>
    <row r="532" spans="1:24" ht="64.5" customHeight="1">
      <c r="A532" s="34" t="s">
        <v>857</v>
      </c>
      <c r="B532" s="1" t="s">
        <v>856</v>
      </c>
      <c r="C532" s="18" t="s">
        <v>1429</v>
      </c>
      <c r="D532" s="1" t="s">
        <v>1429</v>
      </c>
      <c r="E532" s="1" t="s">
        <v>925</v>
      </c>
      <c r="F532" s="1">
        <v>5</v>
      </c>
      <c r="G532" s="1">
        <v>1.4</v>
      </c>
      <c r="H532" s="1">
        <v>20</v>
      </c>
      <c r="I532" s="1">
        <v>1.1</v>
      </c>
      <c r="J532" s="1">
        <v>80</v>
      </c>
      <c r="K532" s="1">
        <v>1.2</v>
      </c>
      <c r="V532" s="1" t="s">
        <v>1021</v>
      </c>
      <c r="W532" s="8" t="s">
        <v>1884</v>
      </c>
      <c r="X532" s="1" t="s">
        <v>1124</v>
      </c>
    </row>
    <row r="533" spans="1:24" ht="63" customHeight="1">
      <c r="A533" s="34" t="s">
        <v>962</v>
      </c>
      <c r="B533" s="1" t="s">
        <v>625</v>
      </c>
      <c r="C533" s="18" t="s">
        <v>1429</v>
      </c>
      <c r="D533" s="1" t="s">
        <v>1429</v>
      </c>
      <c r="E533" s="1" t="s">
        <v>925</v>
      </c>
      <c r="F533" s="33">
        <v>1</v>
      </c>
      <c r="G533" s="33">
        <v>1.8</v>
      </c>
      <c r="H533" s="1">
        <v>5</v>
      </c>
      <c r="I533" s="1">
        <v>2.8</v>
      </c>
      <c r="J533" s="1">
        <v>25</v>
      </c>
      <c r="K533" s="1">
        <v>5.7</v>
      </c>
      <c r="V533" s="24">
        <v>6.379310344827587</v>
      </c>
      <c r="W533" s="8" t="s">
        <v>1883</v>
      </c>
      <c r="X533" s="1" t="s">
        <v>1124</v>
      </c>
    </row>
    <row r="534" spans="1:24" ht="72.75" customHeight="1">
      <c r="A534" s="34" t="s">
        <v>1103</v>
      </c>
      <c r="B534" s="1" t="s">
        <v>693</v>
      </c>
      <c r="C534" s="18" t="s">
        <v>1429</v>
      </c>
      <c r="D534" s="1" t="s">
        <v>1429</v>
      </c>
      <c r="E534" s="1" t="s">
        <v>925</v>
      </c>
      <c r="F534" s="33">
        <v>5</v>
      </c>
      <c r="G534" s="33">
        <v>1.9</v>
      </c>
      <c r="H534" s="1">
        <v>25</v>
      </c>
      <c r="I534" s="1">
        <v>1.9</v>
      </c>
      <c r="J534" s="1">
        <v>100</v>
      </c>
      <c r="K534" s="1">
        <v>4.7</v>
      </c>
      <c r="V534" s="24">
        <v>54.464285714285715</v>
      </c>
      <c r="W534" s="8" t="s">
        <v>1883</v>
      </c>
      <c r="X534" s="1" t="s">
        <v>1124</v>
      </c>
    </row>
    <row r="535" spans="1:24" ht="66" customHeight="1">
      <c r="A535" s="34" t="s">
        <v>1055</v>
      </c>
      <c r="B535" s="1" t="s">
        <v>777</v>
      </c>
      <c r="C535" s="18" t="s">
        <v>1429</v>
      </c>
      <c r="D535" s="1" t="s">
        <v>1429</v>
      </c>
      <c r="E535" s="1" t="s">
        <v>925</v>
      </c>
      <c r="F535" s="33">
        <v>5</v>
      </c>
      <c r="G535" s="33">
        <v>0.7</v>
      </c>
      <c r="H535" s="1">
        <v>25</v>
      </c>
      <c r="I535" s="1">
        <v>1.4</v>
      </c>
      <c r="J535" s="1">
        <v>100</v>
      </c>
      <c r="K535" s="1">
        <v>4.7</v>
      </c>
      <c r="V535" s="24">
        <v>61.36363636363637</v>
      </c>
      <c r="W535" s="8" t="s">
        <v>1883</v>
      </c>
      <c r="X535" s="1" t="s">
        <v>1124</v>
      </c>
    </row>
    <row r="536" spans="1:24" ht="72.75" customHeight="1">
      <c r="A536" s="34" t="s">
        <v>1060</v>
      </c>
      <c r="B536" s="1" t="s">
        <v>777</v>
      </c>
      <c r="C536" s="18" t="s">
        <v>1429</v>
      </c>
      <c r="D536" s="1" t="s">
        <v>1429</v>
      </c>
      <c r="E536" s="1" t="s">
        <v>925</v>
      </c>
      <c r="F536" s="1">
        <v>3</v>
      </c>
      <c r="G536" s="1">
        <v>1.4</v>
      </c>
      <c r="H536" s="1">
        <v>10</v>
      </c>
      <c r="I536" s="1">
        <v>4</v>
      </c>
      <c r="J536" s="1">
        <v>30</v>
      </c>
      <c r="K536" s="1">
        <v>11.5</v>
      </c>
      <c r="V536" s="24">
        <v>7.307692307692308</v>
      </c>
      <c r="W536" s="8" t="s">
        <v>1883</v>
      </c>
      <c r="X536" s="1" t="s">
        <v>1124</v>
      </c>
    </row>
    <row r="537" spans="1:24" ht="52.5" customHeight="1">
      <c r="A537" s="34" t="s">
        <v>490</v>
      </c>
      <c r="B537" s="1" t="s">
        <v>599</v>
      </c>
      <c r="C537" s="18" t="s">
        <v>1429</v>
      </c>
      <c r="D537" s="1" t="s">
        <v>1429</v>
      </c>
      <c r="E537" s="1" t="s">
        <v>925</v>
      </c>
      <c r="F537" s="33">
        <v>5</v>
      </c>
      <c r="G537" s="33">
        <v>1.2</v>
      </c>
      <c r="H537" s="1">
        <v>25</v>
      </c>
      <c r="I537" s="1">
        <v>1.2</v>
      </c>
      <c r="J537" s="1">
        <v>100</v>
      </c>
      <c r="K537" s="1">
        <v>14.7</v>
      </c>
      <c r="V537" s="35">
        <v>35</v>
      </c>
      <c r="W537" s="8" t="s">
        <v>1883</v>
      </c>
      <c r="X537" s="1" t="s">
        <v>1124</v>
      </c>
    </row>
    <row r="538" spans="1:24" ht="48.75" customHeight="1">
      <c r="A538" s="34" t="s">
        <v>286</v>
      </c>
      <c r="B538" s="1" t="s">
        <v>365</v>
      </c>
      <c r="C538" s="18" t="s">
        <v>1429</v>
      </c>
      <c r="D538" s="1" t="s">
        <v>1429</v>
      </c>
      <c r="E538" s="1" t="s">
        <v>925</v>
      </c>
      <c r="F538" s="33">
        <v>5</v>
      </c>
      <c r="G538" s="33">
        <v>1.6</v>
      </c>
      <c r="H538" s="1">
        <v>25</v>
      </c>
      <c r="I538" s="1">
        <v>4.5</v>
      </c>
      <c r="J538" s="1">
        <v>100</v>
      </c>
      <c r="K538" s="1">
        <v>2.9</v>
      </c>
      <c r="V538" s="35">
        <v>14.655172413793103</v>
      </c>
      <c r="W538" s="8" t="s">
        <v>1883</v>
      </c>
      <c r="X538" s="1" t="s">
        <v>1124</v>
      </c>
    </row>
    <row r="539" spans="1:24" ht="47.25">
      <c r="A539" s="34" t="s">
        <v>626</v>
      </c>
      <c r="B539" s="1" t="s">
        <v>1136</v>
      </c>
      <c r="C539" s="18">
        <v>350.6</v>
      </c>
      <c r="D539" s="1" t="s">
        <v>1429</v>
      </c>
      <c r="E539" s="1" t="s">
        <v>925</v>
      </c>
      <c r="F539" s="33">
        <v>2.5</v>
      </c>
      <c r="G539" s="33">
        <v>1.5</v>
      </c>
      <c r="H539" s="1">
        <v>7.5</v>
      </c>
      <c r="I539" s="1">
        <v>3.2</v>
      </c>
      <c r="J539" s="1">
        <v>15</v>
      </c>
      <c r="K539" s="1">
        <v>6.7</v>
      </c>
      <c r="V539" s="35">
        <v>6.911764705882352</v>
      </c>
      <c r="W539" s="8" t="s">
        <v>1883</v>
      </c>
      <c r="X539" s="1" t="s">
        <v>1124</v>
      </c>
    </row>
    <row r="540" spans="1:24" ht="61.5" customHeight="1">
      <c r="A540" s="34" t="s">
        <v>340</v>
      </c>
      <c r="B540" s="1" t="s">
        <v>1429</v>
      </c>
      <c r="C540" s="18" t="s">
        <v>1429</v>
      </c>
      <c r="D540" s="1" t="s">
        <v>1429</v>
      </c>
      <c r="E540" s="1" t="s">
        <v>925</v>
      </c>
      <c r="F540" s="33">
        <v>5</v>
      </c>
      <c r="G540" s="33">
        <v>1.3</v>
      </c>
      <c r="H540" s="1">
        <v>25</v>
      </c>
      <c r="I540" s="1">
        <v>1.2</v>
      </c>
      <c r="J540" s="1">
        <v>100</v>
      </c>
      <c r="K540" s="1">
        <v>2.3</v>
      </c>
      <c r="V540" s="1" t="s">
        <v>1021</v>
      </c>
      <c r="W540" s="8" t="s">
        <v>1884</v>
      </c>
      <c r="X540" s="1" t="s">
        <v>1124</v>
      </c>
    </row>
    <row r="541" spans="1:24" ht="48" customHeight="1">
      <c r="A541" s="34" t="s">
        <v>901</v>
      </c>
      <c r="B541" s="1" t="s">
        <v>896</v>
      </c>
      <c r="C541" s="18">
        <v>230.9</v>
      </c>
      <c r="D541" s="1" t="s">
        <v>1429</v>
      </c>
      <c r="E541" s="1" t="s">
        <v>925</v>
      </c>
      <c r="F541" s="33">
        <v>5</v>
      </c>
      <c r="G541" s="33">
        <v>3.3</v>
      </c>
      <c r="H541" s="1">
        <v>25</v>
      </c>
      <c r="I541" s="1">
        <v>6.1</v>
      </c>
      <c r="J541" s="1">
        <v>100</v>
      </c>
      <c r="K541" s="1">
        <v>3.9</v>
      </c>
      <c r="V541" s="35">
        <v>4.208044860323612</v>
      </c>
      <c r="W541" s="8" t="s">
        <v>1883</v>
      </c>
      <c r="X541" s="1" t="s">
        <v>1124</v>
      </c>
    </row>
    <row r="542" spans="1:24" ht="33.75" customHeight="1">
      <c r="A542" s="34" t="s">
        <v>875</v>
      </c>
      <c r="B542" s="1" t="s">
        <v>749</v>
      </c>
      <c r="C542" s="18" t="s">
        <v>1429</v>
      </c>
      <c r="D542" s="1" t="s">
        <v>1429</v>
      </c>
      <c r="E542" s="1" t="s">
        <v>925</v>
      </c>
      <c r="F542" s="1">
        <v>5</v>
      </c>
      <c r="G542" s="1">
        <v>1.3</v>
      </c>
      <c r="H542" s="1">
        <v>20</v>
      </c>
      <c r="I542" s="1">
        <v>2.7</v>
      </c>
      <c r="J542" s="1">
        <v>80</v>
      </c>
      <c r="K542" s="1">
        <v>7.6</v>
      </c>
      <c r="V542" s="24">
        <v>23.6734693877551</v>
      </c>
      <c r="W542" s="8" t="s">
        <v>1883</v>
      </c>
      <c r="X542" s="1" t="s">
        <v>1124</v>
      </c>
    </row>
    <row r="543" spans="1:24" ht="30" customHeight="1">
      <c r="A543" s="34" t="s">
        <v>720</v>
      </c>
      <c r="B543" s="1" t="s">
        <v>844</v>
      </c>
      <c r="C543" s="18" t="s">
        <v>1429</v>
      </c>
      <c r="D543" s="1" t="s">
        <v>1429</v>
      </c>
      <c r="E543" s="1" t="s">
        <v>925</v>
      </c>
      <c r="F543" s="1">
        <v>5</v>
      </c>
      <c r="G543" s="1">
        <v>2.6</v>
      </c>
      <c r="H543" s="1">
        <v>20</v>
      </c>
      <c r="I543" s="1">
        <v>1.4</v>
      </c>
      <c r="J543" s="1">
        <v>80</v>
      </c>
      <c r="K543" s="1">
        <v>3.2</v>
      </c>
      <c r="V543" s="24">
        <v>73.33333333333333</v>
      </c>
      <c r="W543" s="8" t="s">
        <v>1883</v>
      </c>
      <c r="X543" s="1" t="s">
        <v>1124</v>
      </c>
    </row>
    <row r="544" spans="1:24" ht="42.75" customHeight="1">
      <c r="A544" s="34" t="s">
        <v>720</v>
      </c>
      <c r="B544" s="1" t="s">
        <v>844</v>
      </c>
      <c r="C544" s="18" t="s">
        <v>1429</v>
      </c>
      <c r="D544" s="1" t="s">
        <v>1429</v>
      </c>
      <c r="E544" s="1" t="s">
        <v>925</v>
      </c>
      <c r="F544" s="1">
        <v>20</v>
      </c>
      <c r="G544" s="1">
        <v>1</v>
      </c>
      <c r="H544" s="1">
        <v>80</v>
      </c>
      <c r="I544" s="1">
        <v>1.9</v>
      </c>
      <c r="J544" s="1">
        <v>100</v>
      </c>
      <c r="K544" s="1">
        <v>3.2</v>
      </c>
      <c r="V544" s="24">
        <v>96.92307692307692</v>
      </c>
      <c r="W544" s="8" t="s">
        <v>1883</v>
      </c>
      <c r="X544" s="1" t="s">
        <v>1124</v>
      </c>
    </row>
    <row r="545" spans="1:24" ht="54" customHeight="1">
      <c r="A545" s="34" t="s">
        <v>439</v>
      </c>
      <c r="B545" s="1" t="s">
        <v>1429</v>
      </c>
      <c r="C545" s="18" t="s">
        <v>1429</v>
      </c>
      <c r="D545" s="1" t="s">
        <v>1429</v>
      </c>
      <c r="E545" s="1" t="s">
        <v>925</v>
      </c>
      <c r="F545" s="33">
        <v>4</v>
      </c>
      <c r="G545" s="33">
        <v>1.1</v>
      </c>
      <c r="H545" s="33">
        <v>20</v>
      </c>
      <c r="I545" s="33">
        <v>1.7</v>
      </c>
      <c r="J545" s="1">
        <v>100</v>
      </c>
      <c r="K545" s="1">
        <v>1.3</v>
      </c>
      <c r="V545" s="33" t="s">
        <v>1021</v>
      </c>
      <c r="W545" s="8" t="s">
        <v>1884</v>
      </c>
      <c r="X545" s="1" t="s">
        <v>1124</v>
      </c>
    </row>
    <row r="546" spans="1:24" ht="46.5" customHeight="1">
      <c r="A546" s="34" t="s">
        <v>1730</v>
      </c>
      <c r="B546" s="1" t="s">
        <v>1729</v>
      </c>
      <c r="C546" s="18">
        <v>250.21</v>
      </c>
      <c r="D546" s="1" t="s">
        <v>636</v>
      </c>
      <c r="E546" s="1" t="s">
        <v>704</v>
      </c>
      <c r="F546" s="1">
        <v>0.5</v>
      </c>
      <c r="G546" s="18">
        <v>0.8</v>
      </c>
      <c r="H546" s="1">
        <v>5</v>
      </c>
      <c r="I546" s="18">
        <v>1.45</v>
      </c>
      <c r="J546" s="1">
        <v>50</v>
      </c>
      <c r="K546" s="18">
        <v>3.08</v>
      </c>
      <c r="V546" s="24">
        <v>47.79141104294478</v>
      </c>
      <c r="W546" s="8" t="s">
        <v>1883</v>
      </c>
      <c r="X546" s="1" t="s">
        <v>1874</v>
      </c>
    </row>
    <row r="547" spans="1:24" ht="90.75" customHeight="1">
      <c r="A547" s="34" t="s">
        <v>1422</v>
      </c>
      <c r="B547" s="1" t="s">
        <v>1183</v>
      </c>
      <c r="C547" s="18">
        <v>146.141</v>
      </c>
      <c r="D547" s="1" t="s">
        <v>808</v>
      </c>
      <c r="E547" s="1" t="s">
        <v>1255</v>
      </c>
      <c r="F547" s="1">
        <v>5</v>
      </c>
      <c r="G547" s="24">
        <v>1.3</v>
      </c>
      <c r="H547" s="1">
        <v>10</v>
      </c>
      <c r="I547" s="24">
        <v>2.3</v>
      </c>
      <c r="J547" s="1">
        <v>25</v>
      </c>
      <c r="K547" s="24">
        <v>1.4</v>
      </c>
      <c r="L547" s="8"/>
      <c r="V547" s="1" t="s">
        <v>1021</v>
      </c>
      <c r="W547" s="8" t="s">
        <v>1884</v>
      </c>
      <c r="X547" s="8" t="s">
        <v>1543</v>
      </c>
    </row>
    <row r="548" spans="1:24" ht="48" customHeight="1">
      <c r="A548" s="51" t="s">
        <v>944</v>
      </c>
      <c r="B548" s="23" t="s">
        <v>945</v>
      </c>
      <c r="C548" s="18">
        <v>190.152</v>
      </c>
      <c r="D548" s="8" t="s">
        <v>589</v>
      </c>
      <c r="E548" s="1" t="s">
        <v>1216</v>
      </c>
      <c r="F548" s="8">
        <v>5</v>
      </c>
      <c r="G548" s="8">
        <v>1.2</v>
      </c>
      <c r="H548" s="8">
        <v>10</v>
      </c>
      <c r="I548" s="8">
        <v>1.7</v>
      </c>
      <c r="J548" s="8">
        <v>25</v>
      </c>
      <c r="K548" s="8">
        <v>2.2</v>
      </c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1" t="s">
        <v>1021</v>
      </c>
      <c r="W548" s="8" t="s">
        <v>1884</v>
      </c>
      <c r="X548" s="8" t="s">
        <v>1163</v>
      </c>
    </row>
    <row r="549" spans="1:24" ht="51.75" customHeight="1">
      <c r="A549" s="34" t="s">
        <v>557</v>
      </c>
      <c r="B549" s="60" t="s">
        <v>1429</v>
      </c>
      <c r="C549" s="60" t="s">
        <v>1429</v>
      </c>
      <c r="D549" s="1" t="s">
        <v>1429</v>
      </c>
      <c r="E549" s="1" t="s">
        <v>925</v>
      </c>
      <c r="F549" s="8">
        <v>5</v>
      </c>
      <c r="G549" s="8">
        <v>0.83</v>
      </c>
      <c r="H549" s="8">
        <v>10</v>
      </c>
      <c r="I549" s="8">
        <v>1.55</v>
      </c>
      <c r="J549" s="8">
        <v>25</v>
      </c>
      <c r="K549" s="8">
        <v>2.95</v>
      </c>
      <c r="L549" s="8">
        <v>50</v>
      </c>
      <c r="M549" s="8">
        <v>8.55</v>
      </c>
      <c r="N549" s="8"/>
      <c r="O549" s="8"/>
      <c r="P549" s="8"/>
      <c r="Q549" s="8"/>
      <c r="R549" s="8"/>
      <c r="S549" s="8"/>
      <c r="T549" s="8"/>
      <c r="U549" s="8"/>
      <c r="V549" s="24">
        <v>25.223214285714285</v>
      </c>
      <c r="W549" s="8" t="s">
        <v>1883</v>
      </c>
      <c r="X549" s="1" t="s">
        <v>86</v>
      </c>
    </row>
    <row r="550" spans="1:24" ht="63" customHeight="1">
      <c r="A550" s="52" t="s">
        <v>927</v>
      </c>
      <c r="B550" s="1" t="s">
        <v>1469</v>
      </c>
      <c r="C550" s="18">
        <v>154.249</v>
      </c>
      <c r="D550" s="8" t="s">
        <v>412</v>
      </c>
      <c r="E550" s="1" t="s">
        <v>866</v>
      </c>
      <c r="F550" s="1">
        <v>2.5</v>
      </c>
      <c r="G550" s="24">
        <v>1.7</v>
      </c>
      <c r="H550" s="1">
        <v>5</v>
      </c>
      <c r="I550" s="24">
        <v>2.4</v>
      </c>
      <c r="J550" s="25">
        <v>10</v>
      </c>
      <c r="K550" s="24">
        <v>2.8</v>
      </c>
      <c r="L550" s="25">
        <v>25</v>
      </c>
      <c r="M550" s="24">
        <v>4.8</v>
      </c>
      <c r="N550" s="25">
        <v>50</v>
      </c>
      <c r="O550" s="24">
        <v>6</v>
      </c>
      <c r="V550" s="1">
        <v>11.4</v>
      </c>
      <c r="W550" s="8" t="s">
        <v>1883</v>
      </c>
      <c r="X550" s="8" t="s">
        <v>498</v>
      </c>
    </row>
    <row r="551" spans="1:24" ht="31.5">
      <c r="A551" s="34" t="s">
        <v>1194</v>
      </c>
      <c r="B551" s="1" t="s">
        <v>1469</v>
      </c>
      <c r="C551" s="18">
        <v>154.249</v>
      </c>
      <c r="D551" s="8" t="s">
        <v>412</v>
      </c>
      <c r="E551" s="1" t="s">
        <v>1216</v>
      </c>
      <c r="F551" s="1">
        <v>12.5</v>
      </c>
      <c r="G551" s="24">
        <v>0.9</v>
      </c>
      <c r="H551" s="1">
        <v>25</v>
      </c>
      <c r="I551" s="24">
        <v>1.2</v>
      </c>
      <c r="J551" s="24">
        <v>50</v>
      </c>
      <c r="K551" s="24">
        <v>2.6</v>
      </c>
      <c r="L551" s="25"/>
      <c r="M551" s="24"/>
      <c r="N551" s="25"/>
      <c r="O551" s="24"/>
      <c r="V551" s="18" t="s">
        <v>1021</v>
      </c>
      <c r="W551" s="8" t="s">
        <v>1884</v>
      </c>
      <c r="X551" s="8" t="s">
        <v>1026</v>
      </c>
    </row>
    <row r="552" spans="1:24" ht="31.5">
      <c r="A552" s="51" t="s">
        <v>927</v>
      </c>
      <c r="B552" s="23" t="s">
        <v>1469</v>
      </c>
      <c r="C552" s="18">
        <v>154.249</v>
      </c>
      <c r="D552" s="8" t="s">
        <v>412</v>
      </c>
      <c r="E552" s="8" t="s">
        <v>1868</v>
      </c>
      <c r="F552" s="8">
        <v>1</v>
      </c>
      <c r="G552" s="8">
        <v>1</v>
      </c>
      <c r="H552" s="8">
        <v>3</v>
      </c>
      <c r="I552" s="8">
        <v>1</v>
      </c>
      <c r="J552" s="8">
        <v>10</v>
      </c>
      <c r="K552" s="8">
        <v>1.3</v>
      </c>
      <c r="L552" s="8">
        <v>30</v>
      </c>
      <c r="M552" s="8">
        <v>3.4</v>
      </c>
      <c r="N552" s="8">
        <v>50</v>
      </c>
      <c r="O552" s="8">
        <v>3.9</v>
      </c>
      <c r="P552" s="8"/>
      <c r="Q552" s="8"/>
      <c r="R552" s="8"/>
      <c r="S552" s="8"/>
      <c r="T552" s="8"/>
      <c r="U552" s="8"/>
      <c r="V552" s="1">
        <v>26</v>
      </c>
      <c r="W552" s="8" t="s">
        <v>1883</v>
      </c>
      <c r="X552" s="8" t="s">
        <v>1163</v>
      </c>
    </row>
    <row r="553" spans="1:24" ht="31.5">
      <c r="A553" s="52" t="s">
        <v>1027</v>
      </c>
      <c r="B553" s="1" t="s">
        <v>48</v>
      </c>
      <c r="C553" s="1" t="s">
        <v>1429</v>
      </c>
      <c r="D553" s="1" t="s">
        <v>1429</v>
      </c>
      <c r="E553" s="1" t="s">
        <v>866</v>
      </c>
      <c r="F553" s="1">
        <v>2.5</v>
      </c>
      <c r="G553" s="24">
        <v>1.2</v>
      </c>
      <c r="H553" s="1">
        <v>5</v>
      </c>
      <c r="I553" s="24">
        <v>0.7</v>
      </c>
      <c r="J553" s="25">
        <v>10</v>
      </c>
      <c r="K553" s="24">
        <v>1.7</v>
      </c>
      <c r="L553" s="25">
        <v>25</v>
      </c>
      <c r="M553" s="24">
        <v>1.8</v>
      </c>
      <c r="N553" s="25">
        <v>50</v>
      </c>
      <c r="O553" s="24">
        <v>2.8</v>
      </c>
      <c r="V553" s="1" t="s">
        <v>1021</v>
      </c>
      <c r="W553" s="8" t="s">
        <v>1884</v>
      </c>
      <c r="X553" s="8" t="s">
        <v>498</v>
      </c>
    </row>
    <row r="554" spans="1:24" ht="48" customHeight="1">
      <c r="A554" s="52" t="s">
        <v>1823</v>
      </c>
      <c r="B554" s="1" t="s">
        <v>289</v>
      </c>
      <c r="C554" s="1">
        <v>149.24</v>
      </c>
      <c r="D554" s="1" t="s">
        <v>462</v>
      </c>
      <c r="E554" s="1" t="s">
        <v>866</v>
      </c>
      <c r="F554" s="1">
        <v>2.5</v>
      </c>
      <c r="G554" s="24">
        <v>2</v>
      </c>
      <c r="H554" s="1">
        <v>5</v>
      </c>
      <c r="I554" s="24">
        <v>1.5</v>
      </c>
      <c r="J554" s="25">
        <v>10</v>
      </c>
      <c r="K554" s="24">
        <v>1.5</v>
      </c>
      <c r="L554" s="25">
        <v>25</v>
      </c>
      <c r="M554" s="24">
        <v>1.8</v>
      </c>
      <c r="N554" s="25">
        <v>50</v>
      </c>
      <c r="O554" s="24">
        <v>2.8</v>
      </c>
      <c r="V554" s="1" t="s">
        <v>1021</v>
      </c>
      <c r="W554" s="8" t="s">
        <v>1884</v>
      </c>
      <c r="X554" s="8" t="s">
        <v>201</v>
      </c>
    </row>
    <row r="555" spans="1:24" ht="31.5">
      <c r="A555" s="52" t="s">
        <v>632</v>
      </c>
      <c r="B555" s="23" t="s">
        <v>764</v>
      </c>
      <c r="C555" s="18">
        <v>100.12</v>
      </c>
      <c r="D555" s="8" t="s">
        <v>645</v>
      </c>
      <c r="E555" s="1" t="s">
        <v>504</v>
      </c>
      <c r="F555" s="1">
        <v>0.05</v>
      </c>
      <c r="G555" s="24">
        <v>1.3</v>
      </c>
      <c r="H555" s="1">
        <v>0.125</v>
      </c>
      <c r="I555" s="24">
        <v>4.3</v>
      </c>
      <c r="J555" s="1">
        <v>0.25</v>
      </c>
      <c r="K555" s="24">
        <v>7.6</v>
      </c>
      <c r="L555" s="24">
        <v>0.5</v>
      </c>
      <c r="M555" s="24">
        <v>11.6</v>
      </c>
      <c r="N555" s="18">
        <v>1.25</v>
      </c>
      <c r="O555" s="24">
        <v>17.7</v>
      </c>
      <c r="P555" s="18">
        <v>2.5</v>
      </c>
      <c r="Q555" s="24">
        <v>18</v>
      </c>
      <c r="V555" s="18">
        <v>0.1</v>
      </c>
      <c r="W555" s="8" t="s">
        <v>1883</v>
      </c>
      <c r="X555" s="8" t="s">
        <v>1016</v>
      </c>
    </row>
    <row r="556" spans="1:24" ht="31.5">
      <c r="A556" s="52" t="s">
        <v>632</v>
      </c>
      <c r="B556" s="23" t="s">
        <v>764</v>
      </c>
      <c r="C556" s="18">
        <v>100.12</v>
      </c>
      <c r="D556" s="8" t="s">
        <v>645</v>
      </c>
      <c r="E556" s="1" t="s">
        <v>704</v>
      </c>
      <c r="F556" s="1">
        <v>0.25</v>
      </c>
      <c r="G556" s="1">
        <v>4.3</v>
      </c>
      <c r="H556" s="1">
        <v>0.5</v>
      </c>
      <c r="I556" s="24">
        <v>5.1</v>
      </c>
      <c r="J556" s="1">
        <v>1</v>
      </c>
      <c r="K556" s="1">
        <v>10.8</v>
      </c>
      <c r="L556" s="1">
        <v>2.5</v>
      </c>
      <c r="M556" s="1">
        <v>15.3</v>
      </c>
      <c r="N556" s="1">
        <v>5</v>
      </c>
      <c r="O556" s="1">
        <v>19.1</v>
      </c>
      <c r="V556" s="1">
        <v>0.04</v>
      </c>
      <c r="W556" s="8" t="s">
        <v>1883</v>
      </c>
      <c r="X556" s="8" t="s">
        <v>1016</v>
      </c>
    </row>
    <row r="557" spans="1:24" ht="31.5">
      <c r="A557" s="52" t="s">
        <v>632</v>
      </c>
      <c r="B557" s="23" t="s">
        <v>764</v>
      </c>
      <c r="C557" s="18">
        <v>100.12</v>
      </c>
      <c r="D557" s="8" t="s">
        <v>645</v>
      </c>
      <c r="E557" s="1" t="s">
        <v>704</v>
      </c>
      <c r="F557" s="1">
        <v>0.1</v>
      </c>
      <c r="G557" s="1">
        <v>4.9</v>
      </c>
      <c r="H557" s="1">
        <v>0.75</v>
      </c>
      <c r="I557" s="1">
        <v>16.4</v>
      </c>
      <c r="J557" s="1">
        <v>2.5</v>
      </c>
      <c r="K557" s="1">
        <v>31.5</v>
      </c>
      <c r="V557" s="18">
        <v>0.07168440103881576</v>
      </c>
      <c r="W557" s="8" t="s">
        <v>1883</v>
      </c>
      <c r="X557" s="1" t="s">
        <v>750</v>
      </c>
    </row>
    <row r="558" spans="1:24" ht="31.5">
      <c r="A558" s="52" t="s">
        <v>632</v>
      </c>
      <c r="B558" s="23" t="s">
        <v>764</v>
      </c>
      <c r="C558" s="18">
        <v>100.12</v>
      </c>
      <c r="D558" s="8" t="s">
        <v>645</v>
      </c>
      <c r="E558" s="1" t="s">
        <v>704</v>
      </c>
      <c r="F558" s="1">
        <v>0.1</v>
      </c>
      <c r="G558" s="1">
        <v>3.5</v>
      </c>
      <c r="H558" s="1">
        <v>0.75</v>
      </c>
      <c r="I558" s="1">
        <v>12.7</v>
      </c>
      <c r="J558" s="1">
        <v>2.5</v>
      </c>
      <c r="K558" s="1">
        <v>25.5</v>
      </c>
      <c r="V558" s="18">
        <v>0.08962771461438428</v>
      </c>
      <c r="W558" s="8" t="s">
        <v>1883</v>
      </c>
      <c r="X558" s="1" t="s">
        <v>750</v>
      </c>
    </row>
    <row r="559" spans="1:24" ht="31.5">
      <c r="A559" s="52" t="s">
        <v>632</v>
      </c>
      <c r="B559" s="23" t="s">
        <v>764</v>
      </c>
      <c r="C559" s="18">
        <v>100.12</v>
      </c>
      <c r="D559" s="8" t="s">
        <v>645</v>
      </c>
      <c r="E559" s="1" t="s">
        <v>1881</v>
      </c>
      <c r="F559" s="1">
        <v>3.1</v>
      </c>
      <c r="G559" s="24">
        <v>9.8</v>
      </c>
      <c r="H559" s="1">
        <v>6.2</v>
      </c>
      <c r="I559" s="24">
        <v>21.4</v>
      </c>
      <c r="J559" s="24">
        <v>12.5</v>
      </c>
      <c r="K559" s="24">
        <v>22.9</v>
      </c>
      <c r="L559" s="25"/>
      <c r="M559" s="24"/>
      <c r="N559" s="25"/>
      <c r="O559" s="24"/>
      <c r="V559" s="24">
        <v>2.0648848330166185</v>
      </c>
      <c r="W559" s="8" t="s">
        <v>1883</v>
      </c>
      <c r="X559" s="8" t="s">
        <v>573</v>
      </c>
    </row>
    <row r="560" spans="1:24" ht="31.5">
      <c r="A560" s="51" t="s">
        <v>1259</v>
      </c>
      <c r="B560" s="23" t="s">
        <v>710</v>
      </c>
      <c r="C560" s="18">
        <v>92.09</v>
      </c>
      <c r="D560" s="8" t="s">
        <v>1435</v>
      </c>
      <c r="E560" s="8" t="s">
        <v>704</v>
      </c>
      <c r="F560" s="8">
        <v>25</v>
      </c>
      <c r="G560" s="8">
        <v>1.1</v>
      </c>
      <c r="H560" s="8">
        <v>50</v>
      </c>
      <c r="I560" s="8">
        <v>0.7</v>
      </c>
      <c r="J560" s="8">
        <v>100</v>
      </c>
      <c r="K560" s="8">
        <v>0.5</v>
      </c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1" t="s">
        <v>1021</v>
      </c>
      <c r="W560" s="8" t="s">
        <v>1884</v>
      </c>
      <c r="X560" s="8" t="s">
        <v>1163</v>
      </c>
    </row>
    <row r="561" spans="1:24" ht="31.5">
      <c r="A561" s="52" t="s">
        <v>530</v>
      </c>
      <c r="B561" s="23" t="s">
        <v>710</v>
      </c>
      <c r="C561" s="18">
        <v>92.09</v>
      </c>
      <c r="D561" s="8" t="s">
        <v>1435</v>
      </c>
      <c r="E561" s="1" t="s">
        <v>704</v>
      </c>
      <c r="F561" s="1">
        <v>10</v>
      </c>
      <c r="G561" s="24">
        <v>0.8</v>
      </c>
      <c r="H561" s="1">
        <v>25</v>
      </c>
      <c r="I561" s="24">
        <v>0.6</v>
      </c>
      <c r="J561" s="25">
        <v>50</v>
      </c>
      <c r="K561" s="24">
        <v>0.9</v>
      </c>
      <c r="L561" s="25"/>
      <c r="M561" s="24"/>
      <c r="N561" s="25"/>
      <c r="O561" s="24"/>
      <c r="V561" s="1" t="s">
        <v>1021</v>
      </c>
      <c r="W561" s="8" t="s">
        <v>1884</v>
      </c>
      <c r="X561" s="8" t="s">
        <v>573</v>
      </c>
    </row>
    <row r="562" spans="1:24" ht="51.75" customHeight="1">
      <c r="A562" s="34" t="s">
        <v>1825</v>
      </c>
      <c r="B562" s="1" t="s">
        <v>1824</v>
      </c>
      <c r="C562" s="18">
        <v>166.196</v>
      </c>
      <c r="D562" s="1" t="s">
        <v>1429</v>
      </c>
      <c r="E562" s="1" t="s">
        <v>1216</v>
      </c>
      <c r="F562" s="1">
        <v>10</v>
      </c>
      <c r="G562" s="25">
        <v>8</v>
      </c>
      <c r="H562" s="1">
        <v>25</v>
      </c>
      <c r="I562" s="25">
        <v>14</v>
      </c>
      <c r="J562" s="8">
        <v>50</v>
      </c>
      <c r="K562" s="25">
        <v>31</v>
      </c>
      <c r="V562" s="24">
        <v>4.659972203002854</v>
      </c>
      <c r="W562" s="8" t="s">
        <v>1883</v>
      </c>
      <c r="X562" s="8" t="s">
        <v>1586</v>
      </c>
    </row>
    <row r="563" spans="1:24" ht="31.5">
      <c r="A563" s="51" t="s">
        <v>1498</v>
      </c>
      <c r="B563" s="23" t="s">
        <v>572</v>
      </c>
      <c r="C563" s="18">
        <v>58.0361</v>
      </c>
      <c r="D563" s="8" t="s">
        <v>645</v>
      </c>
      <c r="E563" s="8" t="s">
        <v>1216</v>
      </c>
      <c r="F563" s="8">
        <v>1</v>
      </c>
      <c r="G563" s="8">
        <v>2.5</v>
      </c>
      <c r="H563" s="8">
        <v>2.5</v>
      </c>
      <c r="I563" s="8">
        <v>4.2</v>
      </c>
      <c r="J563" s="8">
        <v>5</v>
      </c>
      <c r="K563" s="8">
        <v>5.2</v>
      </c>
      <c r="L563" s="8">
        <v>10</v>
      </c>
      <c r="M563" s="8">
        <v>10.3</v>
      </c>
      <c r="N563" s="8">
        <v>25</v>
      </c>
      <c r="O563" s="8">
        <v>15.8</v>
      </c>
      <c r="P563" s="8"/>
      <c r="Q563" s="8"/>
      <c r="R563" s="8"/>
      <c r="S563" s="8"/>
      <c r="T563" s="8"/>
      <c r="U563" s="8"/>
      <c r="V563" s="1">
        <v>1.4</v>
      </c>
      <c r="W563" s="8" t="s">
        <v>1883</v>
      </c>
      <c r="X563" s="8" t="s">
        <v>1163</v>
      </c>
    </row>
    <row r="564" spans="1:24" ht="54.75" customHeight="1">
      <c r="A564" s="52" t="s">
        <v>1498</v>
      </c>
      <c r="B564" s="23" t="s">
        <v>572</v>
      </c>
      <c r="C564" s="18">
        <v>58.0361</v>
      </c>
      <c r="D564" s="8" t="s">
        <v>645</v>
      </c>
      <c r="E564" s="1" t="s">
        <v>704</v>
      </c>
      <c r="F564" s="1">
        <v>5</v>
      </c>
      <c r="G564" s="1">
        <v>18.1</v>
      </c>
      <c r="H564" s="1">
        <v>10</v>
      </c>
      <c r="I564" s="1">
        <v>13.5</v>
      </c>
      <c r="J564" s="1">
        <v>25</v>
      </c>
      <c r="K564" s="1">
        <v>12.2</v>
      </c>
      <c r="V564" s="18" t="s">
        <v>876</v>
      </c>
      <c r="W564" s="8" t="s">
        <v>1883</v>
      </c>
      <c r="X564" s="1" t="s">
        <v>1026</v>
      </c>
    </row>
    <row r="565" spans="1:24" ht="31.5">
      <c r="A565" s="34" t="s">
        <v>591</v>
      </c>
      <c r="B565" s="1" t="s">
        <v>13</v>
      </c>
      <c r="C565" s="18">
        <v>74.03</v>
      </c>
      <c r="D565" s="1" t="s">
        <v>837</v>
      </c>
      <c r="E565" s="1" t="s">
        <v>504</v>
      </c>
      <c r="F565" s="1">
        <v>5</v>
      </c>
      <c r="G565" s="1">
        <v>2.5</v>
      </c>
      <c r="H565" s="1">
        <v>10</v>
      </c>
      <c r="I565" s="1">
        <v>10.7</v>
      </c>
      <c r="J565" s="1">
        <v>20</v>
      </c>
      <c r="K565" s="1">
        <v>20.3</v>
      </c>
      <c r="L565" s="1">
        <v>40</v>
      </c>
      <c r="M565" s="1">
        <v>23.9</v>
      </c>
      <c r="V565" s="24">
        <v>5.304878048780488</v>
      </c>
      <c r="W565" s="8" t="s">
        <v>1883</v>
      </c>
      <c r="X565" s="1" t="s">
        <v>651</v>
      </c>
    </row>
    <row r="566" spans="1:24" ht="31.5">
      <c r="A566" s="52" t="s">
        <v>593</v>
      </c>
      <c r="B566" s="1" t="s">
        <v>297</v>
      </c>
      <c r="C566" s="18">
        <v>303.329</v>
      </c>
      <c r="D566" s="1" t="s">
        <v>1806</v>
      </c>
      <c r="E566" s="8" t="s">
        <v>1255</v>
      </c>
      <c r="F566" s="1">
        <v>5</v>
      </c>
      <c r="G566" s="1">
        <v>21.8</v>
      </c>
      <c r="H566" s="1">
        <v>10</v>
      </c>
      <c r="I566" s="1">
        <v>10.9</v>
      </c>
      <c r="J566" s="1">
        <v>25</v>
      </c>
      <c r="K566" s="1">
        <v>17.9</v>
      </c>
      <c r="V566" s="18" t="s">
        <v>876</v>
      </c>
      <c r="W566" s="8" t="s">
        <v>1883</v>
      </c>
      <c r="X566" s="1" t="s">
        <v>382</v>
      </c>
    </row>
    <row r="567" spans="1:24" ht="110.25">
      <c r="A567" s="34" t="s">
        <v>641</v>
      </c>
      <c r="B567" s="1" t="s">
        <v>106</v>
      </c>
      <c r="C567" s="18">
        <v>526</v>
      </c>
      <c r="D567" s="1" t="s">
        <v>1808</v>
      </c>
      <c r="E567" s="1" t="s">
        <v>603</v>
      </c>
      <c r="F567" s="1">
        <v>2</v>
      </c>
      <c r="G567" s="1">
        <v>1.5</v>
      </c>
      <c r="H567" s="1">
        <v>5</v>
      </c>
      <c r="I567" s="1">
        <v>0.86</v>
      </c>
      <c r="V567" s="1" t="s">
        <v>1021</v>
      </c>
      <c r="W567" s="8" t="s">
        <v>1884</v>
      </c>
      <c r="X567" s="1" t="s">
        <v>470</v>
      </c>
    </row>
    <row r="568" spans="1:24" ht="47.25">
      <c r="A568" s="51" t="s">
        <v>1167</v>
      </c>
      <c r="B568" s="23" t="s">
        <v>1168</v>
      </c>
      <c r="C568" s="18">
        <v>110.16</v>
      </c>
      <c r="D568" s="8" t="s">
        <v>1541</v>
      </c>
      <c r="E568" s="8" t="s">
        <v>1216</v>
      </c>
      <c r="F568" s="8">
        <v>0.5</v>
      </c>
      <c r="G568" s="8">
        <v>1.1</v>
      </c>
      <c r="H568" s="8">
        <v>1.2</v>
      </c>
      <c r="I568" s="8">
        <v>1.3</v>
      </c>
      <c r="J568" s="8">
        <v>1.4</v>
      </c>
      <c r="K568" s="8">
        <v>1.5</v>
      </c>
      <c r="L568" s="8">
        <v>1.6</v>
      </c>
      <c r="M568" s="8">
        <v>1.7</v>
      </c>
      <c r="N568" s="8">
        <v>1.8</v>
      </c>
      <c r="O568" s="8">
        <v>8.1</v>
      </c>
      <c r="P568" s="8"/>
      <c r="Q568" s="8"/>
      <c r="R568" s="8"/>
      <c r="S568" s="8"/>
      <c r="T568" s="8"/>
      <c r="U568" s="8"/>
      <c r="V568" s="1">
        <v>4</v>
      </c>
      <c r="W568" s="8" t="s">
        <v>1883</v>
      </c>
      <c r="X568" s="8" t="s">
        <v>1163</v>
      </c>
    </row>
    <row r="569" spans="1:24" ht="31.5">
      <c r="A569" s="51" t="s">
        <v>1731</v>
      </c>
      <c r="B569" s="23" t="s">
        <v>310</v>
      </c>
      <c r="C569" s="18">
        <v>286.5</v>
      </c>
      <c r="D569" s="1" t="s">
        <v>156</v>
      </c>
      <c r="E569" s="1" t="s">
        <v>1216</v>
      </c>
      <c r="F569" s="8">
        <v>2.5</v>
      </c>
      <c r="G569" s="8">
        <v>1.4</v>
      </c>
      <c r="H569" s="8">
        <v>10</v>
      </c>
      <c r="I569" s="8">
        <v>3.3</v>
      </c>
      <c r="J569" s="8">
        <v>20</v>
      </c>
      <c r="K569" s="8">
        <v>3.7</v>
      </c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24">
        <v>8.81578947368421</v>
      </c>
      <c r="W569" s="8" t="s">
        <v>1883</v>
      </c>
      <c r="X569" s="8" t="s">
        <v>1561</v>
      </c>
    </row>
    <row r="570" spans="1:24" ht="47.25">
      <c r="A570" s="52" t="s">
        <v>788</v>
      </c>
      <c r="B570" s="23" t="s">
        <v>931</v>
      </c>
      <c r="C570" s="18">
        <v>96.1282</v>
      </c>
      <c r="D570" s="8" t="s">
        <v>1541</v>
      </c>
      <c r="E570" s="8" t="s">
        <v>1216</v>
      </c>
      <c r="F570" s="8">
        <v>0.5</v>
      </c>
      <c r="G570" s="8">
        <v>0.9</v>
      </c>
      <c r="H570" s="8">
        <v>1</v>
      </c>
      <c r="I570" s="8">
        <v>1.5</v>
      </c>
      <c r="J570" s="8" t="s">
        <v>1247</v>
      </c>
      <c r="K570" s="8">
        <v>2.2</v>
      </c>
      <c r="L570" s="8">
        <v>5</v>
      </c>
      <c r="M570" s="8">
        <v>4.2</v>
      </c>
      <c r="N570" s="8">
        <v>10</v>
      </c>
      <c r="O570" s="8">
        <v>14.8</v>
      </c>
      <c r="P570" s="8"/>
      <c r="Q570" s="8"/>
      <c r="R570" s="8"/>
      <c r="S570" s="8"/>
      <c r="T570" s="8"/>
      <c r="U570" s="8"/>
      <c r="V570" s="1">
        <v>3.5</v>
      </c>
      <c r="W570" s="8" t="s">
        <v>1883</v>
      </c>
      <c r="X570" s="1" t="s">
        <v>329</v>
      </c>
    </row>
    <row r="571" spans="1:24" ht="189">
      <c r="A571" s="34" t="s">
        <v>1732</v>
      </c>
      <c r="B571" s="1" t="s">
        <v>264</v>
      </c>
      <c r="C571" s="18">
        <v>703.84</v>
      </c>
      <c r="D571" s="1" t="s">
        <v>1207</v>
      </c>
      <c r="E571" s="1" t="s">
        <v>704</v>
      </c>
      <c r="F571" s="1">
        <v>2.5</v>
      </c>
      <c r="G571" s="1">
        <v>1.46</v>
      </c>
      <c r="H571" s="1">
        <v>7.5</v>
      </c>
      <c r="I571" s="1">
        <v>0.92</v>
      </c>
      <c r="J571" s="1">
        <v>25</v>
      </c>
      <c r="K571" s="1">
        <v>1.04</v>
      </c>
      <c r="V571" s="1" t="s">
        <v>1021</v>
      </c>
      <c r="W571" s="8" t="s">
        <v>1884</v>
      </c>
      <c r="X571" s="1" t="s">
        <v>1874</v>
      </c>
    </row>
    <row r="572" spans="1:24" ht="47.25">
      <c r="A572" s="34" t="s">
        <v>1734</v>
      </c>
      <c r="B572" s="1" t="s">
        <v>1733</v>
      </c>
      <c r="C572" s="18">
        <v>130.14</v>
      </c>
      <c r="D572" s="1" t="s">
        <v>636</v>
      </c>
      <c r="E572" s="1" t="s">
        <v>704</v>
      </c>
      <c r="F572" s="1">
        <v>1</v>
      </c>
      <c r="G572" s="1">
        <v>0.78</v>
      </c>
      <c r="H572" s="1">
        <v>3</v>
      </c>
      <c r="I572" s="1">
        <v>0.91</v>
      </c>
      <c r="J572" s="1">
        <v>10</v>
      </c>
      <c r="K572" s="1">
        <v>0.95</v>
      </c>
      <c r="V572" s="1" t="s">
        <v>1021</v>
      </c>
      <c r="W572" s="8" t="s">
        <v>1884</v>
      </c>
      <c r="X572" s="1" t="s">
        <v>1874</v>
      </c>
    </row>
    <row r="573" spans="1:24" ht="78.75">
      <c r="A573" s="34" t="s">
        <v>1735</v>
      </c>
      <c r="B573" s="1" t="s">
        <v>241</v>
      </c>
      <c r="C573" s="18">
        <v>295.25</v>
      </c>
      <c r="D573" s="1" t="s">
        <v>636</v>
      </c>
      <c r="E573" s="1" t="s">
        <v>704</v>
      </c>
      <c r="F573" s="1">
        <v>2.5</v>
      </c>
      <c r="G573" s="1">
        <v>3.48</v>
      </c>
      <c r="H573" s="1">
        <v>7.5</v>
      </c>
      <c r="I573" s="18">
        <v>3.4</v>
      </c>
      <c r="J573" s="1">
        <v>25</v>
      </c>
      <c r="K573" s="1">
        <v>3.54</v>
      </c>
      <c r="V573" s="1" t="s">
        <v>876</v>
      </c>
      <c r="W573" s="8" t="s">
        <v>1883</v>
      </c>
      <c r="X573" s="1" t="s">
        <v>1874</v>
      </c>
    </row>
    <row r="574" spans="1:24" ht="78.75">
      <c r="A574" s="34" t="s">
        <v>1737</v>
      </c>
      <c r="B574" s="1" t="s">
        <v>1736</v>
      </c>
      <c r="C574" s="18">
        <v>168.22</v>
      </c>
      <c r="D574" s="1" t="s">
        <v>636</v>
      </c>
      <c r="E574" s="1" t="s">
        <v>452</v>
      </c>
      <c r="F574" s="1">
        <v>5</v>
      </c>
      <c r="G574" s="1">
        <v>0.63</v>
      </c>
      <c r="H574" s="1">
        <v>10</v>
      </c>
      <c r="I574" s="1">
        <v>1.71</v>
      </c>
      <c r="J574" s="1">
        <v>25</v>
      </c>
      <c r="K574" s="1">
        <v>1.37</v>
      </c>
      <c r="V574" s="1" t="s">
        <v>1021</v>
      </c>
      <c r="W574" s="8" t="s">
        <v>1884</v>
      </c>
      <c r="X574" s="1" t="s">
        <v>1874</v>
      </c>
    </row>
    <row r="575" spans="1:24" ht="31.5">
      <c r="A575" s="51" t="s">
        <v>1536</v>
      </c>
      <c r="B575" s="23" t="s">
        <v>1491</v>
      </c>
      <c r="C575" s="18">
        <v>86.1754</v>
      </c>
      <c r="D575" s="8" t="s">
        <v>963</v>
      </c>
      <c r="E575" s="8" t="s">
        <v>1216</v>
      </c>
      <c r="F575" s="8">
        <v>25</v>
      </c>
      <c r="G575" s="8">
        <v>0.8</v>
      </c>
      <c r="H575" s="8">
        <v>50</v>
      </c>
      <c r="I575" s="8">
        <v>0.8</v>
      </c>
      <c r="J575" s="8">
        <v>100</v>
      </c>
      <c r="K575" s="8">
        <v>2.2</v>
      </c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1" t="s">
        <v>1021</v>
      </c>
      <c r="W575" s="8" t="s">
        <v>1884</v>
      </c>
      <c r="X575" s="8" t="s">
        <v>1163</v>
      </c>
    </row>
    <row r="576" spans="1:24" ht="31.5">
      <c r="A576" s="51" t="s">
        <v>670</v>
      </c>
      <c r="B576" s="23" t="s">
        <v>725</v>
      </c>
      <c r="C576" s="18">
        <v>98.15</v>
      </c>
      <c r="D576" s="8" t="s">
        <v>589</v>
      </c>
      <c r="E576" s="8" t="s">
        <v>1216</v>
      </c>
      <c r="F576" s="8">
        <v>0.5</v>
      </c>
      <c r="G576" s="8">
        <v>1.2</v>
      </c>
      <c r="H576" s="8">
        <v>1</v>
      </c>
      <c r="I576" s="8">
        <v>1.2</v>
      </c>
      <c r="J576" s="8">
        <v>2.5</v>
      </c>
      <c r="K576" s="8">
        <v>2.3</v>
      </c>
      <c r="L576" s="8">
        <v>5</v>
      </c>
      <c r="M576" s="8">
        <v>2.6</v>
      </c>
      <c r="N576" s="8">
        <v>10</v>
      </c>
      <c r="O576" s="8">
        <v>6.4</v>
      </c>
      <c r="P576" s="8"/>
      <c r="Q576" s="8"/>
      <c r="R576" s="8"/>
      <c r="S576" s="8"/>
      <c r="T576" s="8"/>
      <c r="U576" s="8"/>
      <c r="V576" s="1">
        <v>5.5</v>
      </c>
      <c r="W576" s="8" t="s">
        <v>1883</v>
      </c>
      <c r="X576" s="8" t="s">
        <v>1163</v>
      </c>
    </row>
    <row r="577" spans="1:24" ht="54" customHeight="1">
      <c r="A577" s="51" t="s">
        <v>617</v>
      </c>
      <c r="B577" s="23" t="s">
        <v>1400</v>
      </c>
      <c r="C577" s="18">
        <v>216.319</v>
      </c>
      <c r="D577" s="8" t="s">
        <v>645</v>
      </c>
      <c r="E577" s="1" t="s">
        <v>504</v>
      </c>
      <c r="F577" s="1">
        <v>3</v>
      </c>
      <c r="G577" s="18">
        <v>4.56</v>
      </c>
      <c r="H577" s="1">
        <v>10</v>
      </c>
      <c r="I577" s="18">
        <v>6.63</v>
      </c>
      <c r="J577" s="8">
        <v>30</v>
      </c>
      <c r="K577" s="1">
        <v>9.86</v>
      </c>
      <c r="V577" s="24">
        <v>1.210786883417379</v>
      </c>
      <c r="W577" s="8" t="s">
        <v>1883</v>
      </c>
      <c r="X577" s="8" t="s">
        <v>1877</v>
      </c>
    </row>
    <row r="578" spans="1:24" ht="31.5">
      <c r="A578" s="52" t="s">
        <v>1160</v>
      </c>
      <c r="B578" s="23" t="s">
        <v>1400</v>
      </c>
      <c r="C578" s="18">
        <v>216.319</v>
      </c>
      <c r="D578" s="8" t="s">
        <v>645</v>
      </c>
      <c r="E578" s="1" t="s">
        <v>504</v>
      </c>
      <c r="F578" s="1">
        <v>3</v>
      </c>
      <c r="G578" s="1">
        <v>4.56</v>
      </c>
      <c r="H578" s="1">
        <v>10</v>
      </c>
      <c r="I578" s="1">
        <v>6.63</v>
      </c>
      <c r="J578" s="1">
        <v>30</v>
      </c>
      <c r="K578" s="1">
        <v>9.86</v>
      </c>
      <c r="V578" s="24">
        <v>1.210786883417379</v>
      </c>
      <c r="W578" s="8" t="s">
        <v>1883</v>
      </c>
      <c r="X578" s="1" t="s">
        <v>1</v>
      </c>
    </row>
    <row r="579" spans="1:24" ht="31.5">
      <c r="A579" s="52" t="s">
        <v>1160</v>
      </c>
      <c r="B579" s="23" t="s">
        <v>1400</v>
      </c>
      <c r="C579" s="18">
        <v>216.319</v>
      </c>
      <c r="D579" s="8" t="s">
        <v>645</v>
      </c>
      <c r="E579" s="1" t="s">
        <v>504</v>
      </c>
      <c r="F579" s="1">
        <v>10</v>
      </c>
      <c r="G579" s="18">
        <v>4.282583558406482</v>
      </c>
      <c r="H579" s="1">
        <v>30</v>
      </c>
      <c r="I579" s="18">
        <v>7.259927835921674</v>
      </c>
      <c r="J579" s="1">
        <v>50</v>
      </c>
      <c r="K579" s="18">
        <v>7.07508651249156</v>
      </c>
      <c r="O579" s="18"/>
      <c r="V579" s="24">
        <v>6.229672193520845</v>
      </c>
      <c r="W579" s="8" t="s">
        <v>1883</v>
      </c>
      <c r="X579" s="1" t="s">
        <v>1</v>
      </c>
    </row>
    <row r="580" spans="1:24" ht="31.5">
      <c r="A580" s="52" t="s">
        <v>1160</v>
      </c>
      <c r="B580" s="23" t="s">
        <v>1400</v>
      </c>
      <c r="C580" s="18">
        <v>216.319</v>
      </c>
      <c r="D580" s="8" t="s">
        <v>645</v>
      </c>
      <c r="E580" s="1" t="s">
        <v>504</v>
      </c>
      <c r="F580" s="1">
        <v>1</v>
      </c>
      <c r="G580" s="1">
        <v>1.81</v>
      </c>
      <c r="H580" s="1">
        <v>3</v>
      </c>
      <c r="I580" s="1">
        <v>3.24</v>
      </c>
      <c r="J580" s="1">
        <v>10</v>
      </c>
      <c r="K580" s="1">
        <v>3.74</v>
      </c>
      <c r="V580" s="24">
        <v>2.664335664335664</v>
      </c>
      <c r="W580" s="8" t="s">
        <v>1883</v>
      </c>
      <c r="X580" s="1" t="s">
        <v>1</v>
      </c>
    </row>
    <row r="581" spans="1:24" ht="31.5">
      <c r="A581" s="52" t="s">
        <v>1160</v>
      </c>
      <c r="B581" s="23" t="s">
        <v>1400</v>
      </c>
      <c r="C581" s="18">
        <v>216.319</v>
      </c>
      <c r="D581" s="8" t="s">
        <v>645</v>
      </c>
      <c r="E581" s="1" t="s">
        <v>504</v>
      </c>
      <c r="F581" s="1">
        <v>1</v>
      </c>
      <c r="G581" s="1">
        <v>1.84</v>
      </c>
      <c r="H581" s="1">
        <v>3</v>
      </c>
      <c r="I581" s="1">
        <v>2.35</v>
      </c>
      <c r="J581" s="1">
        <v>10</v>
      </c>
      <c r="K581" s="1">
        <v>3.26</v>
      </c>
      <c r="V581" s="24">
        <v>8</v>
      </c>
      <c r="W581" s="8" t="s">
        <v>1883</v>
      </c>
      <c r="X581" s="1" t="s">
        <v>1</v>
      </c>
    </row>
    <row r="582" spans="1:24" ht="39.75" customHeight="1">
      <c r="A582" s="52" t="s">
        <v>1160</v>
      </c>
      <c r="B582" s="23" t="s">
        <v>1400</v>
      </c>
      <c r="C582" s="18">
        <v>216.319</v>
      </c>
      <c r="D582" s="8" t="s">
        <v>645</v>
      </c>
      <c r="E582" s="1" t="s">
        <v>504</v>
      </c>
      <c r="F582" s="1">
        <v>5</v>
      </c>
      <c r="G582" s="1">
        <v>2.5</v>
      </c>
      <c r="H582" s="1">
        <v>25</v>
      </c>
      <c r="I582" s="1">
        <v>4.1</v>
      </c>
      <c r="J582" s="1">
        <v>50</v>
      </c>
      <c r="K582" s="1">
        <v>9.4</v>
      </c>
      <c r="V582" s="24">
        <v>11.25</v>
      </c>
      <c r="W582" s="8" t="s">
        <v>1883</v>
      </c>
      <c r="X582" s="1" t="s">
        <v>1484</v>
      </c>
    </row>
    <row r="583" spans="1:24" ht="48" customHeight="1">
      <c r="A583" s="52" t="s">
        <v>1160</v>
      </c>
      <c r="B583" s="23" t="s">
        <v>1400</v>
      </c>
      <c r="C583" s="18">
        <v>216.319</v>
      </c>
      <c r="D583" s="8" t="s">
        <v>645</v>
      </c>
      <c r="E583" s="1" t="s">
        <v>504</v>
      </c>
      <c r="F583" s="1">
        <v>5</v>
      </c>
      <c r="G583" s="1">
        <v>1.7</v>
      </c>
      <c r="H583" s="1">
        <v>25</v>
      </c>
      <c r="I583" s="1">
        <v>5</v>
      </c>
      <c r="J583" s="1">
        <v>50</v>
      </c>
      <c r="K583" s="1">
        <v>10.9</v>
      </c>
      <c r="V583" s="24">
        <v>12.878787878787879</v>
      </c>
      <c r="W583" s="8" t="s">
        <v>1883</v>
      </c>
      <c r="X583" s="1" t="s">
        <v>1484</v>
      </c>
    </row>
    <row r="584" spans="1:24" ht="46.5" customHeight="1">
      <c r="A584" s="52" t="s">
        <v>1160</v>
      </c>
      <c r="B584" s="23" t="s">
        <v>1400</v>
      </c>
      <c r="C584" s="18">
        <v>216.319</v>
      </c>
      <c r="D584" s="8" t="s">
        <v>645</v>
      </c>
      <c r="E584" s="1" t="s">
        <v>504</v>
      </c>
      <c r="F584" s="1">
        <v>5</v>
      </c>
      <c r="G584" s="1">
        <v>3</v>
      </c>
      <c r="H584" s="1">
        <v>25</v>
      </c>
      <c r="I584" s="1">
        <v>6.9</v>
      </c>
      <c r="J584" s="1">
        <v>50</v>
      </c>
      <c r="K584" s="1">
        <v>12</v>
      </c>
      <c r="V584" s="24">
        <v>4.999999999999999</v>
      </c>
      <c r="W584" s="8" t="s">
        <v>1883</v>
      </c>
      <c r="X584" s="1" t="s">
        <v>1484</v>
      </c>
    </row>
    <row r="585" spans="1:24" ht="40.5" customHeight="1">
      <c r="A585" s="52" t="s">
        <v>1160</v>
      </c>
      <c r="B585" s="23" t="s">
        <v>1400</v>
      </c>
      <c r="C585" s="18">
        <v>216.319</v>
      </c>
      <c r="D585" s="8" t="s">
        <v>645</v>
      </c>
      <c r="E585" s="1" t="s">
        <v>504</v>
      </c>
      <c r="F585" s="1">
        <v>5</v>
      </c>
      <c r="G585" s="1">
        <v>1</v>
      </c>
      <c r="H585" s="1">
        <v>25</v>
      </c>
      <c r="I585" s="1">
        <v>2.9</v>
      </c>
      <c r="J585" s="1">
        <v>50</v>
      </c>
      <c r="K585" s="1">
        <v>8</v>
      </c>
      <c r="V585" s="24">
        <v>25.490196078431374</v>
      </c>
      <c r="W585" s="8" t="s">
        <v>1883</v>
      </c>
      <c r="X585" s="1" t="s">
        <v>1484</v>
      </c>
    </row>
    <row r="586" spans="1:24" ht="54.75" customHeight="1">
      <c r="A586" s="52" t="s">
        <v>1160</v>
      </c>
      <c r="B586" s="23" t="s">
        <v>1400</v>
      </c>
      <c r="C586" s="18">
        <v>216.319</v>
      </c>
      <c r="D586" s="8" t="s">
        <v>645</v>
      </c>
      <c r="E586" s="1" t="s">
        <v>504</v>
      </c>
      <c r="F586" s="1">
        <v>5</v>
      </c>
      <c r="G586" s="1">
        <v>1.4</v>
      </c>
      <c r="H586" s="1">
        <v>25</v>
      </c>
      <c r="I586" s="1">
        <v>3.3</v>
      </c>
      <c r="J586" s="1">
        <v>50</v>
      </c>
      <c r="K586" s="1">
        <v>5.1</v>
      </c>
      <c r="V586" s="24">
        <v>21.842105263157897</v>
      </c>
      <c r="W586" s="8" t="s">
        <v>1883</v>
      </c>
      <c r="X586" s="1" t="s">
        <v>1484</v>
      </c>
    </row>
    <row r="587" spans="1:24" ht="42.75" customHeight="1">
      <c r="A587" s="52" t="s">
        <v>1160</v>
      </c>
      <c r="B587" s="23" t="s">
        <v>1400</v>
      </c>
      <c r="C587" s="18">
        <v>216.319</v>
      </c>
      <c r="D587" s="8" t="s">
        <v>645</v>
      </c>
      <c r="E587" s="1" t="s">
        <v>504</v>
      </c>
      <c r="F587" s="1">
        <v>5</v>
      </c>
      <c r="G587" s="1">
        <v>1.4</v>
      </c>
      <c r="H587" s="1">
        <v>25</v>
      </c>
      <c r="I587" s="1">
        <v>2.4</v>
      </c>
      <c r="J587" s="1">
        <v>50</v>
      </c>
      <c r="K587" s="1">
        <v>4.1</v>
      </c>
      <c r="V587" s="24">
        <v>33.82352941176471</v>
      </c>
      <c r="W587" s="8" t="s">
        <v>1883</v>
      </c>
      <c r="X587" s="1" t="s">
        <v>1484</v>
      </c>
    </row>
    <row r="588" spans="1:24" ht="31.5">
      <c r="A588" s="34" t="s">
        <v>617</v>
      </c>
      <c r="B588" s="23" t="s">
        <v>1400</v>
      </c>
      <c r="C588" s="18">
        <v>216.319</v>
      </c>
      <c r="D588" s="8" t="s">
        <v>645</v>
      </c>
      <c r="E588" s="1" t="s">
        <v>1216</v>
      </c>
      <c r="F588" s="1">
        <v>10</v>
      </c>
      <c r="G588" s="24">
        <v>3.2</v>
      </c>
      <c r="H588" s="1">
        <v>25</v>
      </c>
      <c r="I588" s="24">
        <v>6</v>
      </c>
      <c r="J588" s="24">
        <v>50</v>
      </c>
      <c r="K588" s="24">
        <v>10</v>
      </c>
      <c r="L588" s="25"/>
      <c r="M588" s="24"/>
      <c r="N588" s="25"/>
      <c r="O588" s="24"/>
      <c r="V588" s="18">
        <v>9.4</v>
      </c>
      <c r="W588" s="8" t="s">
        <v>1883</v>
      </c>
      <c r="X588" s="8" t="s">
        <v>545</v>
      </c>
    </row>
    <row r="589" spans="1:24" ht="49.5" customHeight="1">
      <c r="A589" s="52" t="s">
        <v>617</v>
      </c>
      <c r="B589" s="23" t="s">
        <v>1400</v>
      </c>
      <c r="C589" s="18">
        <v>216.319</v>
      </c>
      <c r="D589" s="8" t="s">
        <v>645</v>
      </c>
      <c r="E589" s="1" t="s">
        <v>1216</v>
      </c>
      <c r="F589" s="1">
        <v>2.5</v>
      </c>
      <c r="G589" s="24">
        <v>1.3</v>
      </c>
      <c r="H589" s="1">
        <v>5</v>
      </c>
      <c r="I589" s="24">
        <v>1.1</v>
      </c>
      <c r="J589" s="25">
        <v>10</v>
      </c>
      <c r="K589" s="24">
        <v>2.5</v>
      </c>
      <c r="L589" s="25">
        <v>25</v>
      </c>
      <c r="M589" s="24">
        <v>10</v>
      </c>
      <c r="N589" s="25">
        <v>50</v>
      </c>
      <c r="O589" s="24">
        <v>17</v>
      </c>
      <c r="P589" s="25"/>
      <c r="Q589" s="24"/>
      <c r="R589" s="24"/>
      <c r="S589" s="24"/>
      <c r="T589" s="24"/>
      <c r="U589" s="24"/>
      <c r="V589" s="18">
        <v>8.4</v>
      </c>
      <c r="W589" s="8" t="s">
        <v>1883</v>
      </c>
      <c r="X589" s="8" t="s">
        <v>865</v>
      </c>
    </row>
    <row r="590" spans="1:24" ht="31.5">
      <c r="A590" s="51" t="s">
        <v>617</v>
      </c>
      <c r="B590" s="23" t="s">
        <v>1400</v>
      </c>
      <c r="C590" s="18">
        <v>216.319</v>
      </c>
      <c r="D590" s="8" t="s">
        <v>645</v>
      </c>
      <c r="E590" s="8" t="s">
        <v>1216</v>
      </c>
      <c r="F590" s="8">
        <v>2.5</v>
      </c>
      <c r="G590" s="8">
        <v>1.3</v>
      </c>
      <c r="H590" s="8">
        <v>5</v>
      </c>
      <c r="I590" s="8">
        <v>1.1</v>
      </c>
      <c r="J590" s="8">
        <v>10</v>
      </c>
      <c r="K590" s="8">
        <v>2.5</v>
      </c>
      <c r="L590" s="8">
        <v>25</v>
      </c>
      <c r="M590" s="8">
        <v>10</v>
      </c>
      <c r="N590" s="8">
        <v>50</v>
      </c>
      <c r="O590" s="8">
        <v>17</v>
      </c>
      <c r="P590" s="8"/>
      <c r="Q590" s="8"/>
      <c r="R590" s="8"/>
      <c r="S590" s="8"/>
      <c r="T590" s="8"/>
      <c r="U590" s="8"/>
      <c r="V590" s="1">
        <v>11</v>
      </c>
      <c r="W590" s="8" t="s">
        <v>1883</v>
      </c>
      <c r="X590" s="8" t="s">
        <v>1163</v>
      </c>
    </row>
    <row r="591" spans="1:24" ht="31.5">
      <c r="A591" s="52" t="s">
        <v>617</v>
      </c>
      <c r="B591" s="23" t="s">
        <v>1400</v>
      </c>
      <c r="C591" s="18">
        <v>216.319</v>
      </c>
      <c r="D591" s="8" t="s">
        <v>645</v>
      </c>
      <c r="E591" s="1" t="s">
        <v>1216</v>
      </c>
      <c r="F591" s="1">
        <v>2.5</v>
      </c>
      <c r="G591" s="1">
        <v>1.3</v>
      </c>
      <c r="H591" s="1">
        <v>5</v>
      </c>
      <c r="I591" s="24">
        <v>2.1</v>
      </c>
      <c r="J591" s="1">
        <v>10</v>
      </c>
      <c r="K591" s="1">
        <v>2.7</v>
      </c>
      <c r="L591" s="1">
        <v>25</v>
      </c>
      <c r="M591" s="1">
        <v>7.8</v>
      </c>
      <c r="N591" s="1">
        <v>50</v>
      </c>
      <c r="O591" s="1">
        <v>13.4</v>
      </c>
      <c r="V591" s="1">
        <v>10.6</v>
      </c>
      <c r="W591" s="8" t="s">
        <v>1883</v>
      </c>
      <c r="X591" s="8" t="s">
        <v>1411</v>
      </c>
    </row>
    <row r="592" spans="1:24" ht="31.5">
      <c r="A592" s="52" t="s">
        <v>617</v>
      </c>
      <c r="B592" s="23" t="s">
        <v>1400</v>
      </c>
      <c r="C592" s="18">
        <v>216.319</v>
      </c>
      <c r="D592" s="8" t="s">
        <v>645</v>
      </c>
      <c r="E592" s="1" t="s">
        <v>1216</v>
      </c>
      <c r="F592" s="1">
        <v>2.5</v>
      </c>
      <c r="G592" s="1">
        <v>1.7</v>
      </c>
      <c r="H592" s="1">
        <v>5</v>
      </c>
      <c r="I592" s="24">
        <v>2.1</v>
      </c>
      <c r="J592" s="1">
        <v>10</v>
      </c>
      <c r="K592" s="1">
        <v>4.4</v>
      </c>
      <c r="L592" s="1">
        <v>25</v>
      </c>
      <c r="M592" s="1">
        <v>8.1</v>
      </c>
      <c r="N592" s="1">
        <v>50</v>
      </c>
      <c r="O592" s="1">
        <v>14.5</v>
      </c>
      <c r="V592" s="1">
        <v>6.6</v>
      </c>
      <c r="W592" s="8" t="s">
        <v>1883</v>
      </c>
      <c r="X592" s="8" t="s">
        <v>1411</v>
      </c>
    </row>
    <row r="593" spans="1:24" ht="31.5">
      <c r="A593" s="52" t="s">
        <v>617</v>
      </c>
      <c r="B593" s="23" t="s">
        <v>1400</v>
      </c>
      <c r="C593" s="18">
        <v>216.319</v>
      </c>
      <c r="D593" s="8" t="s">
        <v>645</v>
      </c>
      <c r="E593" s="1" t="s">
        <v>1216</v>
      </c>
      <c r="F593" s="1">
        <v>2.5</v>
      </c>
      <c r="G593" s="1">
        <v>1.7</v>
      </c>
      <c r="H593" s="1">
        <v>5</v>
      </c>
      <c r="I593" s="24">
        <v>2.1</v>
      </c>
      <c r="J593" s="1">
        <v>10</v>
      </c>
      <c r="K593" s="1">
        <v>2.4</v>
      </c>
      <c r="L593" s="1">
        <v>25</v>
      </c>
      <c r="M593" s="1">
        <v>7.2</v>
      </c>
      <c r="N593" s="1">
        <v>50</v>
      </c>
      <c r="O593" s="1">
        <v>14.1</v>
      </c>
      <c r="V593" s="1">
        <v>11.3</v>
      </c>
      <c r="W593" s="8" t="s">
        <v>1883</v>
      </c>
      <c r="X593" s="8" t="s">
        <v>1411</v>
      </c>
    </row>
    <row r="594" spans="1:24" ht="54" customHeight="1">
      <c r="A594" s="52" t="s">
        <v>617</v>
      </c>
      <c r="B594" s="23" t="s">
        <v>1400</v>
      </c>
      <c r="C594" s="18">
        <v>216.319</v>
      </c>
      <c r="D594" s="8" t="s">
        <v>645</v>
      </c>
      <c r="E594" s="1" t="s">
        <v>1216</v>
      </c>
      <c r="F594" s="1">
        <v>2.5</v>
      </c>
      <c r="G594" s="24">
        <v>1.3</v>
      </c>
      <c r="H594" s="1">
        <v>5</v>
      </c>
      <c r="I594" s="24">
        <v>1.5</v>
      </c>
      <c r="J594" s="25">
        <v>10</v>
      </c>
      <c r="K594" s="24">
        <v>4.4</v>
      </c>
      <c r="L594" s="25">
        <v>25</v>
      </c>
      <c r="M594" s="24">
        <v>8.8</v>
      </c>
      <c r="N594" s="25">
        <v>50</v>
      </c>
      <c r="O594" s="24">
        <v>16</v>
      </c>
      <c r="P594" s="25"/>
      <c r="Q594" s="24"/>
      <c r="R594" s="24"/>
      <c r="S594" s="24"/>
      <c r="T594" s="24"/>
      <c r="U594" s="24"/>
      <c r="V594" s="18">
        <v>7.6</v>
      </c>
      <c r="W594" s="8" t="s">
        <v>1883</v>
      </c>
      <c r="X594" s="8" t="s">
        <v>865</v>
      </c>
    </row>
    <row r="595" spans="1:24" ht="57" customHeight="1">
      <c r="A595" s="52" t="s">
        <v>617</v>
      </c>
      <c r="B595" s="23" t="s">
        <v>1400</v>
      </c>
      <c r="C595" s="18">
        <v>216.319</v>
      </c>
      <c r="D595" s="8" t="s">
        <v>645</v>
      </c>
      <c r="E595" s="1" t="s">
        <v>1216</v>
      </c>
      <c r="F595" s="1">
        <v>2.5</v>
      </c>
      <c r="G595" s="1">
        <v>2.2</v>
      </c>
      <c r="H595" s="1">
        <v>5</v>
      </c>
      <c r="I595" s="24">
        <v>3.2</v>
      </c>
      <c r="J595" s="1">
        <v>10</v>
      </c>
      <c r="K595" s="1">
        <v>7.1</v>
      </c>
      <c r="L595" s="1">
        <v>25</v>
      </c>
      <c r="M595" s="1">
        <v>13.9</v>
      </c>
      <c r="N595" s="1">
        <v>50</v>
      </c>
      <c r="O595" s="1">
        <v>17.6</v>
      </c>
      <c r="V595" s="1">
        <v>4.4</v>
      </c>
      <c r="W595" s="8" t="s">
        <v>1883</v>
      </c>
      <c r="X595" s="8" t="s">
        <v>1411</v>
      </c>
    </row>
    <row r="596" spans="1:24" ht="48" customHeight="1">
      <c r="A596" s="52" t="s">
        <v>1160</v>
      </c>
      <c r="B596" s="23" t="s">
        <v>1400</v>
      </c>
      <c r="C596" s="18">
        <v>216.319</v>
      </c>
      <c r="D596" s="8" t="s">
        <v>645</v>
      </c>
      <c r="E596" s="1" t="s">
        <v>1216</v>
      </c>
      <c r="F596" s="1">
        <v>2.5</v>
      </c>
      <c r="G596" s="24">
        <v>1.4</v>
      </c>
      <c r="H596" s="1">
        <v>5</v>
      </c>
      <c r="I596" s="24">
        <v>2.1</v>
      </c>
      <c r="J596" s="25">
        <v>10</v>
      </c>
      <c r="K596" s="24">
        <v>3.3</v>
      </c>
      <c r="L596" s="25">
        <v>25</v>
      </c>
      <c r="M596" s="24">
        <v>8.3</v>
      </c>
      <c r="N596" s="25">
        <v>50</v>
      </c>
      <c r="O596" s="24">
        <v>14</v>
      </c>
      <c r="P596" s="25"/>
      <c r="Q596" s="24"/>
      <c r="R596" s="24"/>
      <c r="S596" s="24"/>
      <c r="T596" s="24"/>
      <c r="U596" s="24"/>
      <c r="V596" s="18">
        <v>7.9</v>
      </c>
      <c r="W596" s="8" t="s">
        <v>1883</v>
      </c>
      <c r="X596" s="8" t="s">
        <v>865</v>
      </c>
    </row>
    <row r="597" spans="1:24" ht="45.75" customHeight="1">
      <c r="A597" s="52" t="s">
        <v>1160</v>
      </c>
      <c r="B597" s="23" t="s">
        <v>1400</v>
      </c>
      <c r="C597" s="18">
        <v>216.319</v>
      </c>
      <c r="D597" s="8" t="s">
        <v>645</v>
      </c>
      <c r="E597" s="1" t="s">
        <v>1216</v>
      </c>
      <c r="F597" s="1">
        <v>2.5</v>
      </c>
      <c r="G597" s="24">
        <v>1.1</v>
      </c>
      <c r="H597" s="1">
        <v>5</v>
      </c>
      <c r="I597" s="24">
        <v>2.2</v>
      </c>
      <c r="J597" s="25">
        <v>10</v>
      </c>
      <c r="K597" s="24">
        <v>4.4</v>
      </c>
      <c r="L597" s="25">
        <v>25</v>
      </c>
      <c r="M597" s="24">
        <v>9.8</v>
      </c>
      <c r="N597" s="25">
        <v>50</v>
      </c>
      <c r="O597" s="24">
        <v>20</v>
      </c>
      <c r="P597" s="25"/>
      <c r="Q597" s="24"/>
      <c r="R597" s="24"/>
      <c r="S597" s="24"/>
      <c r="T597" s="24"/>
      <c r="U597" s="24"/>
      <c r="V597" s="18">
        <v>7</v>
      </c>
      <c r="W597" s="8" t="s">
        <v>1883</v>
      </c>
      <c r="X597" s="8" t="s">
        <v>865</v>
      </c>
    </row>
    <row r="598" spans="1:24" ht="39.75" customHeight="1">
      <c r="A598" s="52" t="s">
        <v>1160</v>
      </c>
      <c r="B598" s="23" t="s">
        <v>1400</v>
      </c>
      <c r="C598" s="18">
        <v>216.319</v>
      </c>
      <c r="D598" s="8" t="s">
        <v>645</v>
      </c>
      <c r="E598" s="1" t="s">
        <v>1216</v>
      </c>
      <c r="F598" s="1">
        <v>2.5</v>
      </c>
      <c r="G598" s="24">
        <v>1.3</v>
      </c>
      <c r="H598" s="1">
        <v>5</v>
      </c>
      <c r="I598" s="24">
        <v>1.3</v>
      </c>
      <c r="J598" s="25">
        <v>10</v>
      </c>
      <c r="K598" s="24">
        <v>4.2</v>
      </c>
      <c r="L598" s="25">
        <v>25</v>
      </c>
      <c r="M598" s="24">
        <v>8.8</v>
      </c>
      <c r="N598" s="25">
        <v>50</v>
      </c>
      <c r="O598" s="24">
        <v>17</v>
      </c>
      <c r="P598" s="25"/>
      <c r="Q598" s="24"/>
      <c r="R598" s="24"/>
      <c r="S598" s="24"/>
      <c r="T598" s="24"/>
      <c r="U598" s="24"/>
      <c r="V598" s="18">
        <v>8.1</v>
      </c>
      <c r="W598" s="8" t="s">
        <v>1883</v>
      </c>
      <c r="X598" s="8" t="s">
        <v>865</v>
      </c>
    </row>
    <row r="599" spans="1:24" ht="31.5">
      <c r="A599" s="52" t="s">
        <v>617</v>
      </c>
      <c r="B599" s="23" t="s">
        <v>1400</v>
      </c>
      <c r="C599" s="18">
        <v>216.319</v>
      </c>
      <c r="D599" s="8" t="s">
        <v>645</v>
      </c>
      <c r="E599" s="1" t="s">
        <v>1216</v>
      </c>
      <c r="F599" s="1">
        <v>2.5</v>
      </c>
      <c r="G599" s="1">
        <v>1</v>
      </c>
      <c r="H599" s="1">
        <v>5</v>
      </c>
      <c r="I599" s="24">
        <v>1.4</v>
      </c>
      <c r="J599" s="1">
        <v>10</v>
      </c>
      <c r="K599" s="1">
        <v>2</v>
      </c>
      <c r="L599" s="1">
        <v>25</v>
      </c>
      <c r="M599" s="1">
        <v>8.7</v>
      </c>
      <c r="N599" s="1">
        <v>50</v>
      </c>
      <c r="O599" s="1">
        <v>11.6</v>
      </c>
      <c r="V599" s="1">
        <v>11.5</v>
      </c>
      <c r="W599" s="8" t="s">
        <v>1883</v>
      </c>
      <c r="X599" s="8" t="s">
        <v>1411</v>
      </c>
    </row>
    <row r="600" spans="1:24" ht="63" customHeight="1">
      <c r="A600" s="52" t="s">
        <v>1160</v>
      </c>
      <c r="B600" s="23" t="s">
        <v>1400</v>
      </c>
      <c r="C600" s="18">
        <v>216.319</v>
      </c>
      <c r="D600" s="8" t="s">
        <v>645</v>
      </c>
      <c r="E600" s="1" t="s">
        <v>1216</v>
      </c>
      <c r="F600" s="1">
        <v>1</v>
      </c>
      <c r="G600" s="1">
        <v>0.98</v>
      </c>
      <c r="H600" s="1">
        <v>2.5</v>
      </c>
      <c r="I600" s="1">
        <v>1</v>
      </c>
      <c r="J600" s="1">
        <v>5</v>
      </c>
      <c r="K600" s="1">
        <v>1.48</v>
      </c>
      <c r="L600" s="1">
        <v>10</v>
      </c>
      <c r="M600" s="1">
        <v>1.78</v>
      </c>
      <c r="N600" s="1">
        <v>25</v>
      </c>
      <c r="O600" s="1">
        <v>5.65</v>
      </c>
      <c r="V600" s="24">
        <v>14.728682170542635</v>
      </c>
      <c r="W600" s="8" t="s">
        <v>1883</v>
      </c>
      <c r="X600" s="8" t="s">
        <v>1049</v>
      </c>
    </row>
    <row r="601" spans="1:24" ht="42.75" customHeight="1">
      <c r="A601" s="34" t="s">
        <v>864</v>
      </c>
      <c r="B601" s="23" t="s">
        <v>1400</v>
      </c>
      <c r="C601" s="18">
        <v>216.319</v>
      </c>
      <c r="D601" s="8" t="s">
        <v>645</v>
      </c>
      <c r="E601" s="1" t="s">
        <v>1216</v>
      </c>
      <c r="F601" s="1">
        <v>5</v>
      </c>
      <c r="G601" s="24">
        <v>1.6</v>
      </c>
      <c r="H601" s="1">
        <v>10</v>
      </c>
      <c r="I601" s="24">
        <v>2.5</v>
      </c>
      <c r="J601" s="1">
        <v>25</v>
      </c>
      <c r="K601" s="24">
        <v>6.8</v>
      </c>
      <c r="L601" s="24"/>
      <c r="M601" s="24"/>
      <c r="N601" s="18"/>
      <c r="O601" s="24"/>
      <c r="V601" s="18">
        <v>11.7</v>
      </c>
      <c r="W601" s="8" t="s">
        <v>1883</v>
      </c>
      <c r="X601" s="1" t="s">
        <v>1041</v>
      </c>
    </row>
    <row r="602" spans="1:24" ht="34.5" customHeight="1">
      <c r="A602" s="34" t="s">
        <v>864</v>
      </c>
      <c r="B602" s="23" t="s">
        <v>1400</v>
      </c>
      <c r="C602" s="18">
        <v>216.319</v>
      </c>
      <c r="D602" s="8" t="s">
        <v>645</v>
      </c>
      <c r="E602" s="1" t="s">
        <v>1216</v>
      </c>
      <c r="F602" s="1">
        <v>5</v>
      </c>
      <c r="G602" s="24">
        <v>1.4</v>
      </c>
      <c r="H602" s="1">
        <v>10</v>
      </c>
      <c r="I602" s="24">
        <v>2.7</v>
      </c>
      <c r="J602" s="1">
        <v>25</v>
      </c>
      <c r="K602" s="24">
        <v>5.3</v>
      </c>
      <c r="L602" s="24"/>
      <c r="M602" s="24"/>
      <c r="N602" s="18"/>
      <c r="O602" s="24"/>
      <c r="V602" s="18">
        <v>11.7</v>
      </c>
      <c r="W602" s="8" t="s">
        <v>1883</v>
      </c>
      <c r="X602" s="1" t="s">
        <v>1041</v>
      </c>
    </row>
    <row r="603" spans="1:24" ht="34.5" customHeight="1">
      <c r="A603" s="34" t="s">
        <v>864</v>
      </c>
      <c r="B603" s="23" t="s">
        <v>1400</v>
      </c>
      <c r="C603" s="18">
        <v>216.319</v>
      </c>
      <c r="D603" s="8" t="s">
        <v>645</v>
      </c>
      <c r="E603" s="1" t="s">
        <v>1216</v>
      </c>
      <c r="F603" s="1">
        <v>2.5</v>
      </c>
      <c r="G603" s="24">
        <v>1.7</v>
      </c>
      <c r="H603" s="1">
        <v>5</v>
      </c>
      <c r="I603" s="24">
        <v>2.2</v>
      </c>
      <c r="J603" s="1">
        <v>10</v>
      </c>
      <c r="K603" s="24">
        <v>2.8</v>
      </c>
      <c r="L603" s="1">
        <v>25</v>
      </c>
      <c r="M603" s="24">
        <v>8.2</v>
      </c>
      <c r="N603" s="18"/>
      <c r="O603" s="24"/>
      <c r="V603" s="18">
        <v>10.6</v>
      </c>
      <c r="W603" s="8" t="s">
        <v>1883</v>
      </c>
      <c r="X603" s="1" t="s">
        <v>1041</v>
      </c>
    </row>
    <row r="604" spans="1:24" ht="31.5">
      <c r="A604" s="34" t="s">
        <v>864</v>
      </c>
      <c r="B604" s="23" t="s">
        <v>1400</v>
      </c>
      <c r="C604" s="18">
        <v>216.319</v>
      </c>
      <c r="D604" s="8" t="s">
        <v>645</v>
      </c>
      <c r="E604" s="1" t="s">
        <v>1216</v>
      </c>
      <c r="F604" s="1">
        <v>2.5</v>
      </c>
      <c r="G604" s="1">
        <v>1.4</v>
      </c>
      <c r="H604" s="1">
        <v>5</v>
      </c>
      <c r="I604" s="1">
        <v>2.1</v>
      </c>
      <c r="J604" s="1">
        <v>10</v>
      </c>
      <c r="K604" s="1">
        <v>3.3</v>
      </c>
      <c r="L604" s="1">
        <v>25</v>
      </c>
      <c r="M604" s="1">
        <v>8.4</v>
      </c>
      <c r="N604" s="1">
        <v>50</v>
      </c>
      <c r="O604" s="24">
        <v>14</v>
      </c>
      <c r="V604" s="1">
        <v>8.8</v>
      </c>
      <c r="W604" s="8" t="s">
        <v>1883</v>
      </c>
      <c r="X604" s="1" t="s">
        <v>1041</v>
      </c>
    </row>
    <row r="605" spans="1:24" ht="31.5">
      <c r="A605" s="34" t="s">
        <v>864</v>
      </c>
      <c r="B605" s="23" t="s">
        <v>1400</v>
      </c>
      <c r="C605" s="18">
        <v>216.319</v>
      </c>
      <c r="D605" s="8" t="s">
        <v>645</v>
      </c>
      <c r="E605" s="1" t="s">
        <v>1216</v>
      </c>
      <c r="F605" s="1">
        <v>2.5</v>
      </c>
      <c r="G605" s="24">
        <v>1</v>
      </c>
      <c r="H605" s="1">
        <v>5</v>
      </c>
      <c r="I605" s="24">
        <v>1.4</v>
      </c>
      <c r="J605" s="1">
        <v>10</v>
      </c>
      <c r="K605" s="24">
        <v>2</v>
      </c>
      <c r="L605" s="1">
        <v>25</v>
      </c>
      <c r="M605" s="24">
        <v>8.7</v>
      </c>
      <c r="N605" s="1">
        <v>50</v>
      </c>
      <c r="O605" s="24">
        <v>11.6</v>
      </c>
      <c r="V605" s="18">
        <v>12.2</v>
      </c>
      <c r="W605" s="8" t="s">
        <v>1883</v>
      </c>
      <c r="X605" s="1" t="s">
        <v>1041</v>
      </c>
    </row>
    <row r="606" spans="1:24" ht="66.75" customHeight="1">
      <c r="A606" s="51" t="s">
        <v>617</v>
      </c>
      <c r="B606" s="23" t="s">
        <v>1400</v>
      </c>
      <c r="C606" s="18">
        <v>216.319</v>
      </c>
      <c r="D606" s="8" t="s">
        <v>645</v>
      </c>
      <c r="E606" s="1" t="s">
        <v>1216</v>
      </c>
      <c r="F606" s="1">
        <v>2.5</v>
      </c>
      <c r="G606" s="24">
        <v>1.12</v>
      </c>
      <c r="H606" s="1">
        <v>5</v>
      </c>
      <c r="I606" s="24">
        <v>1.19</v>
      </c>
      <c r="J606" s="8">
        <v>10</v>
      </c>
      <c r="K606" s="1">
        <v>2.84</v>
      </c>
      <c r="V606" s="1" t="s">
        <v>1021</v>
      </c>
      <c r="W606" s="8" t="s">
        <v>1884</v>
      </c>
      <c r="X606" s="8" t="s">
        <v>1877</v>
      </c>
    </row>
    <row r="607" spans="1:24" ht="43.5" customHeight="1">
      <c r="A607" s="52" t="s">
        <v>1160</v>
      </c>
      <c r="B607" s="23" t="s">
        <v>1400</v>
      </c>
      <c r="C607" s="18">
        <v>216.319</v>
      </c>
      <c r="D607" s="8" t="s">
        <v>645</v>
      </c>
      <c r="E607" s="1" t="s">
        <v>1216</v>
      </c>
      <c r="F607" s="1">
        <v>2.5</v>
      </c>
      <c r="G607" s="1">
        <v>1.12</v>
      </c>
      <c r="H607" s="1">
        <v>5</v>
      </c>
      <c r="I607" s="1">
        <v>1.19</v>
      </c>
      <c r="J607" s="1">
        <v>10</v>
      </c>
      <c r="K607" s="1">
        <v>2.54</v>
      </c>
      <c r="V607" s="24" t="s">
        <v>1021</v>
      </c>
      <c r="W607" s="8" t="s">
        <v>1884</v>
      </c>
      <c r="X607" s="1" t="s">
        <v>1</v>
      </c>
    </row>
    <row r="608" spans="1:24" ht="27.75" customHeight="1">
      <c r="A608" s="34" t="s">
        <v>1160</v>
      </c>
      <c r="B608" s="23" t="s">
        <v>1400</v>
      </c>
      <c r="C608" s="18">
        <v>216.319</v>
      </c>
      <c r="D608" s="8" t="s">
        <v>645</v>
      </c>
      <c r="E608" s="1" t="s">
        <v>925</v>
      </c>
      <c r="F608" s="1">
        <v>3</v>
      </c>
      <c r="G608" s="1">
        <v>1.2</v>
      </c>
      <c r="H608" s="1">
        <v>10</v>
      </c>
      <c r="I608" s="1">
        <v>4.6</v>
      </c>
      <c r="J608" s="1">
        <v>30</v>
      </c>
      <c r="K608" s="1">
        <v>18</v>
      </c>
      <c r="V608" s="1">
        <v>6.7</v>
      </c>
      <c r="W608" s="8" t="s">
        <v>1883</v>
      </c>
      <c r="X608" s="1" t="s">
        <v>0</v>
      </c>
    </row>
    <row r="609" spans="1:24" ht="63" customHeight="1">
      <c r="A609" s="34" t="s">
        <v>1160</v>
      </c>
      <c r="B609" s="23" t="s">
        <v>1400</v>
      </c>
      <c r="C609" s="18">
        <v>216.319</v>
      </c>
      <c r="D609" s="8" t="s">
        <v>645</v>
      </c>
      <c r="E609" s="1" t="s">
        <v>925</v>
      </c>
      <c r="F609" s="1">
        <v>3</v>
      </c>
      <c r="G609" s="1">
        <v>1.9</v>
      </c>
      <c r="H609" s="1">
        <v>10</v>
      </c>
      <c r="I609" s="1">
        <v>4.2</v>
      </c>
      <c r="J609" s="1">
        <v>30</v>
      </c>
      <c r="K609" s="1">
        <v>9.2</v>
      </c>
      <c r="V609" s="1">
        <v>7</v>
      </c>
      <c r="W609" s="8" t="s">
        <v>1883</v>
      </c>
      <c r="X609" s="1" t="s">
        <v>0</v>
      </c>
    </row>
    <row r="610" spans="1:24" ht="31.5">
      <c r="A610" s="34" t="s">
        <v>1160</v>
      </c>
      <c r="B610" s="23" t="s">
        <v>1400</v>
      </c>
      <c r="C610" s="18">
        <v>216.319</v>
      </c>
      <c r="D610" s="8" t="s">
        <v>645</v>
      </c>
      <c r="E610" s="1" t="s">
        <v>925</v>
      </c>
      <c r="F610" s="1">
        <v>3</v>
      </c>
      <c r="G610" s="1">
        <v>1.9</v>
      </c>
      <c r="H610" s="1">
        <v>10</v>
      </c>
      <c r="I610" s="1">
        <v>2.2</v>
      </c>
      <c r="J610" s="1">
        <v>30</v>
      </c>
      <c r="K610" s="1">
        <v>10.3</v>
      </c>
      <c r="V610" s="1">
        <v>12</v>
      </c>
      <c r="W610" s="8" t="s">
        <v>1883</v>
      </c>
      <c r="X610" s="1" t="s">
        <v>0</v>
      </c>
    </row>
    <row r="611" spans="1:24" ht="54" customHeight="1">
      <c r="A611" s="34" t="s">
        <v>1160</v>
      </c>
      <c r="B611" s="23" t="s">
        <v>1400</v>
      </c>
      <c r="C611" s="18">
        <v>216.319</v>
      </c>
      <c r="D611" s="8" t="s">
        <v>645</v>
      </c>
      <c r="E611" s="1" t="s">
        <v>925</v>
      </c>
      <c r="F611" s="1">
        <v>3</v>
      </c>
      <c r="G611" s="1">
        <v>1.1</v>
      </c>
      <c r="H611" s="1">
        <v>10</v>
      </c>
      <c r="I611" s="1">
        <v>2.5</v>
      </c>
      <c r="J611" s="1">
        <v>30</v>
      </c>
      <c r="K611" s="1">
        <v>15.6</v>
      </c>
      <c r="V611" s="1">
        <v>10.8</v>
      </c>
      <c r="W611" s="8" t="s">
        <v>1883</v>
      </c>
      <c r="X611" s="1" t="s">
        <v>0</v>
      </c>
    </row>
    <row r="612" spans="1:24" ht="55.5" customHeight="1">
      <c r="A612" s="34" t="s">
        <v>1160</v>
      </c>
      <c r="B612" s="23" t="s">
        <v>1400</v>
      </c>
      <c r="C612" s="18">
        <v>216.319</v>
      </c>
      <c r="D612" s="8" t="s">
        <v>645</v>
      </c>
      <c r="E612" s="1" t="s">
        <v>925</v>
      </c>
      <c r="F612" s="1">
        <v>3</v>
      </c>
      <c r="G612" s="1">
        <v>1.3</v>
      </c>
      <c r="H612" s="1">
        <v>10</v>
      </c>
      <c r="I612" s="1">
        <v>2.2</v>
      </c>
      <c r="J612" s="1">
        <v>30</v>
      </c>
      <c r="K612" s="1">
        <v>4.3</v>
      </c>
      <c r="V612" s="1">
        <v>17.6</v>
      </c>
      <c r="W612" s="8" t="s">
        <v>1883</v>
      </c>
      <c r="X612" s="1" t="s">
        <v>0</v>
      </c>
    </row>
    <row r="613" spans="1:24" ht="31.5">
      <c r="A613" s="52" t="s">
        <v>1160</v>
      </c>
      <c r="B613" s="23" t="s">
        <v>1400</v>
      </c>
      <c r="C613" s="18">
        <v>216.319</v>
      </c>
      <c r="D613" s="8" t="s">
        <v>645</v>
      </c>
      <c r="E613" s="1" t="s">
        <v>925</v>
      </c>
      <c r="F613" s="1">
        <v>3</v>
      </c>
      <c r="G613" s="1">
        <v>1.16</v>
      </c>
      <c r="H613" s="1">
        <v>10</v>
      </c>
      <c r="I613" s="1">
        <v>4.64</v>
      </c>
      <c r="J613" s="1">
        <v>30</v>
      </c>
      <c r="K613" s="1">
        <v>17.98</v>
      </c>
      <c r="V613" s="24">
        <v>6.701149425287357</v>
      </c>
      <c r="W613" s="8" t="s">
        <v>1883</v>
      </c>
      <c r="X613" s="1" t="s">
        <v>1</v>
      </c>
    </row>
    <row r="614" spans="1:24" ht="78" customHeight="1">
      <c r="A614" s="52" t="s">
        <v>1809</v>
      </c>
      <c r="B614" s="23" t="s">
        <v>313</v>
      </c>
      <c r="C614" s="18">
        <v>222.28</v>
      </c>
      <c r="D614" s="8" t="s">
        <v>1810</v>
      </c>
      <c r="E614" s="1" t="s">
        <v>866</v>
      </c>
      <c r="F614" s="1">
        <v>0.05</v>
      </c>
      <c r="G614" s="1">
        <v>1.9</v>
      </c>
      <c r="H614" s="1">
        <v>0.25</v>
      </c>
      <c r="I614" s="1">
        <v>3.6</v>
      </c>
      <c r="J614" s="1">
        <v>0.5</v>
      </c>
      <c r="K614" s="1">
        <v>5.6</v>
      </c>
      <c r="L614" s="1">
        <v>1</v>
      </c>
      <c r="M614" s="1">
        <v>10.8</v>
      </c>
      <c r="N614" s="1">
        <v>2.5</v>
      </c>
      <c r="O614" s="1">
        <v>11.8</v>
      </c>
      <c r="V614" s="24">
        <v>0.17941176470588238</v>
      </c>
      <c r="W614" s="8" t="s">
        <v>1883</v>
      </c>
      <c r="X614" s="1" t="s">
        <v>1561</v>
      </c>
    </row>
    <row r="615" spans="1:24" ht="58.5" customHeight="1">
      <c r="A615" s="52" t="s">
        <v>521</v>
      </c>
      <c r="B615" s="1" t="s">
        <v>76</v>
      </c>
      <c r="C615" s="18">
        <v>362.463</v>
      </c>
      <c r="D615" s="56" t="s">
        <v>1681</v>
      </c>
      <c r="E615" s="1" t="s">
        <v>1429</v>
      </c>
      <c r="F615" s="1">
        <v>2.5</v>
      </c>
      <c r="G615" s="1">
        <v>0.3</v>
      </c>
      <c r="H615" s="1">
        <v>5</v>
      </c>
      <c r="I615" s="1">
        <v>0.1</v>
      </c>
      <c r="J615" s="1">
        <v>10</v>
      </c>
      <c r="K615" s="1">
        <v>0.06</v>
      </c>
      <c r="V615" s="18" t="s">
        <v>1021</v>
      </c>
      <c r="W615" s="8" t="s">
        <v>1884</v>
      </c>
      <c r="X615" s="8" t="s">
        <v>1674</v>
      </c>
    </row>
    <row r="616" spans="1:24" ht="93.75" customHeight="1">
      <c r="A616" s="34" t="s">
        <v>1738</v>
      </c>
      <c r="B616" s="1" t="s">
        <v>242</v>
      </c>
      <c r="C616" s="18">
        <v>564.6294</v>
      </c>
      <c r="D616" s="1" t="s">
        <v>636</v>
      </c>
      <c r="E616" s="1" t="s">
        <v>1216</v>
      </c>
      <c r="F616" s="1">
        <v>5</v>
      </c>
      <c r="G616" s="1">
        <v>1.38</v>
      </c>
      <c r="H616" s="1">
        <v>15</v>
      </c>
      <c r="I616" s="1">
        <v>1.05</v>
      </c>
      <c r="J616" s="1">
        <v>50</v>
      </c>
      <c r="K616" s="1">
        <v>0.84</v>
      </c>
      <c r="V616" s="1" t="s">
        <v>1021</v>
      </c>
      <c r="W616" s="8" t="s">
        <v>1884</v>
      </c>
      <c r="X616" s="1" t="s">
        <v>1874</v>
      </c>
    </row>
    <row r="617" spans="1:24" ht="63">
      <c r="A617" s="52" t="s">
        <v>1739</v>
      </c>
      <c r="B617" s="23" t="s">
        <v>154</v>
      </c>
      <c r="C617" s="18">
        <v>512.595</v>
      </c>
      <c r="D617" s="8" t="s">
        <v>156</v>
      </c>
      <c r="E617" s="8" t="s">
        <v>1216</v>
      </c>
      <c r="F617" s="8">
        <v>35</v>
      </c>
      <c r="G617" s="8">
        <v>2</v>
      </c>
      <c r="H617" s="8">
        <v>75</v>
      </c>
      <c r="I617" s="8">
        <v>5.9</v>
      </c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24">
        <v>45.256410256410255</v>
      </c>
      <c r="W617" s="8" t="s">
        <v>1883</v>
      </c>
      <c r="X617" s="1" t="s">
        <v>155</v>
      </c>
    </row>
    <row r="618" spans="1:24" ht="63">
      <c r="A618" s="34" t="s">
        <v>433</v>
      </c>
      <c r="B618" s="1" t="s">
        <v>72</v>
      </c>
      <c r="C618" s="18">
        <v>265.267</v>
      </c>
      <c r="D618" s="1" t="s">
        <v>636</v>
      </c>
      <c r="E618" s="1" t="s">
        <v>1255</v>
      </c>
      <c r="F618" s="1">
        <v>0.05</v>
      </c>
      <c r="G618" s="18">
        <v>0.56</v>
      </c>
      <c r="H618" s="1">
        <v>0.5</v>
      </c>
      <c r="I618" s="18">
        <v>0.79</v>
      </c>
      <c r="J618" s="1">
        <v>5</v>
      </c>
      <c r="K618" s="18">
        <v>1.04</v>
      </c>
      <c r="V618" s="1" t="s">
        <v>1021</v>
      </c>
      <c r="W618" s="8" t="s">
        <v>1884</v>
      </c>
      <c r="X618" s="1" t="s">
        <v>1874</v>
      </c>
    </row>
    <row r="619" spans="1:24" ht="47.25">
      <c r="A619" s="51" t="s">
        <v>414</v>
      </c>
      <c r="B619" s="23" t="s">
        <v>1171</v>
      </c>
      <c r="C619" s="18">
        <v>138.121</v>
      </c>
      <c r="D619" s="8" t="s">
        <v>532</v>
      </c>
      <c r="E619" s="8" t="s">
        <v>1255</v>
      </c>
      <c r="F619" s="8">
        <v>5</v>
      </c>
      <c r="G619" s="8">
        <v>1.4</v>
      </c>
      <c r="H619" s="8">
        <v>10</v>
      </c>
      <c r="I619" s="8">
        <v>1.5</v>
      </c>
      <c r="J619" s="8">
        <v>25</v>
      </c>
      <c r="K619" s="8">
        <v>1.3</v>
      </c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1" t="s">
        <v>1021</v>
      </c>
      <c r="W619" s="8" t="s">
        <v>1884</v>
      </c>
      <c r="X619" s="8" t="s">
        <v>1163</v>
      </c>
    </row>
    <row r="620" spans="1:24" ht="54.75" customHeight="1">
      <c r="A620" s="51" t="s">
        <v>1826</v>
      </c>
      <c r="B620" s="23" t="s">
        <v>133</v>
      </c>
      <c r="C620" s="18">
        <v>151.19</v>
      </c>
      <c r="D620" s="8" t="s">
        <v>589</v>
      </c>
      <c r="E620" s="1" t="s">
        <v>173</v>
      </c>
      <c r="F620" s="1">
        <v>0.7</v>
      </c>
      <c r="G620" s="1">
        <v>0.9</v>
      </c>
      <c r="H620" s="1">
        <v>3.5</v>
      </c>
      <c r="I620" s="1">
        <v>0.88</v>
      </c>
      <c r="J620" s="1">
        <v>14</v>
      </c>
      <c r="K620" s="1">
        <v>0.91</v>
      </c>
      <c r="L620" s="1">
        <v>28</v>
      </c>
      <c r="M620" s="1">
        <v>0.72</v>
      </c>
      <c r="V620" s="1" t="s">
        <v>1021</v>
      </c>
      <c r="W620" s="8" t="s">
        <v>1884</v>
      </c>
      <c r="X620" s="1" t="s">
        <v>255</v>
      </c>
    </row>
    <row r="621" spans="1:24" ht="55.5" customHeight="1">
      <c r="A621" s="51" t="s">
        <v>1827</v>
      </c>
      <c r="B621" s="23" t="s">
        <v>256</v>
      </c>
      <c r="C621" s="18">
        <v>224.26</v>
      </c>
      <c r="D621" s="8" t="s">
        <v>1828</v>
      </c>
      <c r="E621" s="1" t="s">
        <v>257</v>
      </c>
      <c r="F621" s="1">
        <v>1</v>
      </c>
      <c r="G621" s="1">
        <v>8.6</v>
      </c>
      <c r="H621" s="1">
        <v>10</v>
      </c>
      <c r="I621" s="1">
        <v>10.6</v>
      </c>
      <c r="J621" s="1">
        <v>20</v>
      </c>
      <c r="K621" s="1">
        <v>10.8</v>
      </c>
      <c r="V621" s="27">
        <v>0.001584893192461115</v>
      </c>
      <c r="W621" s="8" t="s">
        <v>1883</v>
      </c>
      <c r="X621" s="1" t="s">
        <v>1561</v>
      </c>
    </row>
    <row r="622" spans="1:24" ht="31.5">
      <c r="A622" s="34" t="s">
        <v>463</v>
      </c>
      <c r="B622" s="23" t="s">
        <v>1145</v>
      </c>
      <c r="C622" s="18">
        <v>172.26</v>
      </c>
      <c r="D622" s="8" t="s">
        <v>412</v>
      </c>
      <c r="E622" s="1" t="s">
        <v>1216</v>
      </c>
      <c r="F622" s="1">
        <v>25</v>
      </c>
      <c r="G622" s="24">
        <v>3.6</v>
      </c>
      <c r="H622" s="1">
        <v>50</v>
      </c>
      <c r="I622" s="24">
        <v>5.9</v>
      </c>
      <c r="J622" s="24">
        <v>100</v>
      </c>
      <c r="K622" s="24">
        <v>8.5</v>
      </c>
      <c r="L622" s="25"/>
      <c r="M622" s="24"/>
      <c r="N622" s="25"/>
      <c r="O622" s="24"/>
      <c r="V622" s="18">
        <v>21</v>
      </c>
      <c r="W622" s="8" t="s">
        <v>1883</v>
      </c>
      <c r="X622" s="8" t="s">
        <v>545</v>
      </c>
    </row>
    <row r="623" spans="1:24" ht="60" customHeight="1">
      <c r="A623" s="51" t="s">
        <v>1083</v>
      </c>
      <c r="B623" s="23" t="s">
        <v>1145</v>
      </c>
      <c r="C623" s="18">
        <v>172.26</v>
      </c>
      <c r="D623" s="8" t="s">
        <v>412</v>
      </c>
      <c r="E623" s="8" t="s">
        <v>1216</v>
      </c>
      <c r="F623" s="8">
        <v>2.5</v>
      </c>
      <c r="G623" s="8">
        <v>2.2</v>
      </c>
      <c r="H623" s="8">
        <v>5</v>
      </c>
      <c r="I623" s="8">
        <v>1</v>
      </c>
      <c r="J623" s="8">
        <v>10</v>
      </c>
      <c r="K623" s="8">
        <v>0.8</v>
      </c>
      <c r="L623" s="8">
        <v>25</v>
      </c>
      <c r="M623" s="8">
        <v>1.1</v>
      </c>
      <c r="N623" s="8">
        <v>50</v>
      </c>
      <c r="O623" s="8">
        <v>7.1</v>
      </c>
      <c r="P623" s="8"/>
      <c r="Q623" s="8"/>
      <c r="R623" s="8"/>
      <c r="S623" s="8"/>
      <c r="T623" s="8"/>
      <c r="U623" s="8"/>
      <c r="V623" s="1">
        <v>33</v>
      </c>
      <c r="W623" s="8" t="s">
        <v>1883</v>
      </c>
      <c r="X623" s="8" t="s">
        <v>1163</v>
      </c>
    </row>
    <row r="624" spans="1:24" ht="46.5" customHeight="1">
      <c r="A624" s="52" t="s">
        <v>463</v>
      </c>
      <c r="B624" s="23" t="s">
        <v>1145</v>
      </c>
      <c r="C624" s="18">
        <v>172.26</v>
      </c>
      <c r="D624" s="8" t="s">
        <v>412</v>
      </c>
      <c r="E624" s="1" t="s">
        <v>1216</v>
      </c>
      <c r="F624" s="1">
        <v>10</v>
      </c>
      <c r="G624" s="24">
        <v>1.7</v>
      </c>
      <c r="H624" s="1">
        <v>25</v>
      </c>
      <c r="I624" s="24">
        <v>3.2</v>
      </c>
      <c r="J624" s="1">
        <v>50</v>
      </c>
      <c r="K624" s="24">
        <v>6.7</v>
      </c>
      <c r="L624" s="24"/>
      <c r="M624" s="24"/>
      <c r="N624" s="25"/>
      <c r="O624" s="24"/>
      <c r="P624" s="25"/>
      <c r="Q624" s="24"/>
      <c r="V624" s="18">
        <v>23</v>
      </c>
      <c r="W624" s="8" t="s">
        <v>1883</v>
      </c>
      <c r="X624" s="8" t="s">
        <v>1026</v>
      </c>
    </row>
    <row r="625" spans="1:24" ht="63.75" customHeight="1">
      <c r="A625" s="34" t="s">
        <v>463</v>
      </c>
      <c r="B625" s="23" t="s">
        <v>1145</v>
      </c>
      <c r="C625" s="18">
        <v>172.26</v>
      </c>
      <c r="D625" s="8" t="s">
        <v>412</v>
      </c>
      <c r="E625" s="1" t="s">
        <v>704</v>
      </c>
      <c r="F625" s="1">
        <v>1</v>
      </c>
      <c r="G625" s="1">
        <v>1.3</v>
      </c>
      <c r="H625" s="1">
        <v>5</v>
      </c>
      <c r="I625" s="1">
        <v>2.1</v>
      </c>
      <c r="J625" s="1">
        <v>25</v>
      </c>
      <c r="K625" s="1">
        <v>3.4</v>
      </c>
      <c r="V625" s="24">
        <v>18.846153846153847</v>
      </c>
      <c r="W625" s="8" t="s">
        <v>1883</v>
      </c>
      <c r="X625" s="1" t="s">
        <v>947</v>
      </c>
    </row>
    <row r="626" spans="1:24" ht="117" customHeight="1">
      <c r="A626" s="52" t="s">
        <v>1829</v>
      </c>
      <c r="B626" s="1" t="s">
        <v>1830</v>
      </c>
      <c r="C626" s="18">
        <v>198.18</v>
      </c>
      <c r="D626" s="1" t="s">
        <v>1429</v>
      </c>
      <c r="E626" s="1" t="s">
        <v>288</v>
      </c>
      <c r="F626" s="1">
        <v>0.03</v>
      </c>
      <c r="G626" s="18">
        <v>2.2</v>
      </c>
      <c r="H626" s="1">
        <v>0.09</v>
      </c>
      <c r="I626" s="18">
        <v>3.5</v>
      </c>
      <c r="J626" s="8">
        <v>0.3</v>
      </c>
      <c r="K626" s="18">
        <v>6.4</v>
      </c>
      <c r="L626" s="1">
        <v>0.8</v>
      </c>
      <c r="M626" s="1">
        <v>7.6</v>
      </c>
      <c r="N626" s="1">
        <v>2.5</v>
      </c>
      <c r="O626" s="1">
        <v>11.2</v>
      </c>
      <c r="V626" s="24">
        <v>0.06692307692307692</v>
      </c>
      <c r="W626" s="8" t="s">
        <v>1883</v>
      </c>
      <c r="X626" s="8" t="s">
        <v>1561</v>
      </c>
    </row>
    <row r="627" spans="1:24" ht="31.5">
      <c r="A627" s="51" t="s">
        <v>722</v>
      </c>
      <c r="B627" s="23" t="s">
        <v>1277</v>
      </c>
      <c r="C627" s="18">
        <v>116.115</v>
      </c>
      <c r="D627" s="8" t="s">
        <v>837</v>
      </c>
      <c r="E627" s="8" t="s">
        <v>1216</v>
      </c>
      <c r="F627" s="8">
        <v>25</v>
      </c>
      <c r="G627" s="8">
        <v>9</v>
      </c>
      <c r="H627" s="8">
        <v>50</v>
      </c>
      <c r="I627" s="8">
        <v>8.2</v>
      </c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1" t="s">
        <v>876</v>
      </c>
      <c r="W627" s="8" t="s">
        <v>1883</v>
      </c>
      <c r="X627" s="8" t="s">
        <v>1512</v>
      </c>
    </row>
    <row r="628" spans="1:24" ht="31.5">
      <c r="A628" s="51" t="s">
        <v>722</v>
      </c>
      <c r="B628" s="23" t="s">
        <v>1277</v>
      </c>
      <c r="C628" s="18">
        <v>116.115</v>
      </c>
      <c r="D628" s="8" t="s">
        <v>837</v>
      </c>
      <c r="E628" s="8" t="s">
        <v>1216</v>
      </c>
      <c r="F628" s="8">
        <v>5</v>
      </c>
      <c r="G628" s="8">
        <v>10.7</v>
      </c>
      <c r="H628" s="8">
        <v>10</v>
      </c>
      <c r="I628" s="8">
        <v>14.8</v>
      </c>
      <c r="J628" s="8">
        <v>25</v>
      </c>
      <c r="K628" s="8">
        <v>18.1</v>
      </c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1">
        <v>1.4</v>
      </c>
      <c r="W628" s="8" t="s">
        <v>1883</v>
      </c>
      <c r="X628" s="8" t="s">
        <v>1163</v>
      </c>
    </row>
    <row r="629" spans="1:24" ht="31.5">
      <c r="A629" s="52" t="s">
        <v>518</v>
      </c>
      <c r="B629" s="1" t="s">
        <v>298</v>
      </c>
      <c r="C629" s="18">
        <v>104.15</v>
      </c>
      <c r="D629" s="1" t="s">
        <v>1831</v>
      </c>
      <c r="E629" s="1" t="s">
        <v>504</v>
      </c>
      <c r="F629" s="1">
        <v>3</v>
      </c>
      <c r="G629" s="18">
        <v>2</v>
      </c>
      <c r="H629" s="1">
        <v>10</v>
      </c>
      <c r="I629" s="18">
        <v>1.72</v>
      </c>
      <c r="J629" s="8">
        <v>30</v>
      </c>
      <c r="K629" s="18">
        <v>6.6</v>
      </c>
      <c r="V629" s="24">
        <v>15.245901639344263</v>
      </c>
      <c r="W629" s="8" t="s">
        <v>1883</v>
      </c>
      <c r="X629" s="8" t="s">
        <v>1877</v>
      </c>
    </row>
    <row r="630" spans="1:24" ht="110.25">
      <c r="A630" s="34" t="s">
        <v>1741</v>
      </c>
      <c r="B630" s="1" t="s">
        <v>1740</v>
      </c>
      <c r="C630" s="18">
        <v>521.62</v>
      </c>
      <c r="D630" s="1" t="s">
        <v>636</v>
      </c>
      <c r="E630" s="1" t="s">
        <v>704</v>
      </c>
      <c r="F630" s="1">
        <v>5</v>
      </c>
      <c r="G630" s="1">
        <v>0.96</v>
      </c>
      <c r="H630" s="1">
        <v>10</v>
      </c>
      <c r="I630" s="1">
        <v>2.34</v>
      </c>
      <c r="J630" s="1">
        <v>25</v>
      </c>
      <c r="K630" s="1">
        <v>1.58</v>
      </c>
      <c r="V630" s="1" t="s">
        <v>1021</v>
      </c>
      <c r="W630" s="8" t="s">
        <v>1884</v>
      </c>
      <c r="X630" s="1" t="s">
        <v>1874</v>
      </c>
    </row>
    <row r="631" spans="1:24" ht="42.75" customHeight="1">
      <c r="A631" s="34" t="s">
        <v>773</v>
      </c>
      <c r="B631" s="1" t="s">
        <v>278</v>
      </c>
      <c r="C631" s="18">
        <v>152.15</v>
      </c>
      <c r="D631" s="1" t="s">
        <v>636</v>
      </c>
      <c r="E631" s="1" t="s">
        <v>704</v>
      </c>
      <c r="F631" s="1">
        <v>0.25</v>
      </c>
      <c r="G631" s="1">
        <v>0.75</v>
      </c>
      <c r="H631" s="1">
        <v>2.5</v>
      </c>
      <c r="I631" s="1">
        <v>1.15</v>
      </c>
      <c r="J631" s="1">
        <v>25</v>
      </c>
      <c r="K631" s="1">
        <v>1.35</v>
      </c>
      <c r="V631" s="1" t="s">
        <v>1021</v>
      </c>
      <c r="W631" s="8" t="s">
        <v>1884</v>
      </c>
      <c r="X631" s="1" t="s">
        <v>1874</v>
      </c>
    </row>
    <row r="632" spans="1:24" ht="31.5">
      <c r="A632" s="51" t="s">
        <v>1742</v>
      </c>
      <c r="B632" s="23" t="s">
        <v>191</v>
      </c>
      <c r="C632" s="18">
        <v>148.1</v>
      </c>
      <c r="D632" s="8" t="s">
        <v>837</v>
      </c>
      <c r="E632" s="8" t="s">
        <v>275</v>
      </c>
      <c r="F632" s="8">
        <v>10</v>
      </c>
      <c r="G632" s="8">
        <v>1.8</v>
      </c>
      <c r="H632" s="8">
        <v>25</v>
      </c>
      <c r="I632" s="8">
        <v>1.4</v>
      </c>
      <c r="J632" s="8">
        <v>45</v>
      </c>
      <c r="K632" s="8">
        <v>1.2</v>
      </c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1" t="s">
        <v>1021</v>
      </c>
      <c r="W632" s="8" t="s">
        <v>1884</v>
      </c>
      <c r="X632" s="8" t="s">
        <v>1561</v>
      </c>
    </row>
    <row r="633" spans="1:24" ht="31.5">
      <c r="A633" s="54" t="s">
        <v>1743</v>
      </c>
      <c r="B633" s="23" t="s">
        <v>1832</v>
      </c>
      <c r="C633" s="18">
        <v>183.1</v>
      </c>
      <c r="D633" s="8" t="s">
        <v>1429</v>
      </c>
      <c r="E633" s="8" t="s">
        <v>281</v>
      </c>
      <c r="F633" s="8">
        <v>10</v>
      </c>
      <c r="G633" s="8">
        <v>1.7</v>
      </c>
      <c r="H633" s="8">
        <v>25</v>
      </c>
      <c r="I633" s="8">
        <v>1.7</v>
      </c>
      <c r="J633" s="8">
        <v>40</v>
      </c>
      <c r="K633" s="8">
        <v>1.8</v>
      </c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1" t="s">
        <v>1021</v>
      </c>
      <c r="W633" s="8" t="s">
        <v>1884</v>
      </c>
      <c r="X633" s="8" t="s">
        <v>201</v>
      </c>
    </row>
    <row r="634" spans="1:24" ht="31.5">
      <c r="A634" s="51" t="s">
        <v>1744</v>
      </c>
      <c r="B634" s="23" t="s">
        <v>1833</v>
      </c>
      <c r="C634" s="18">
        <v>140.1</v>
      </c>
      <c r="D634" s="8" t="s">
        <v>1429</v>
      </c>
      <c r="E634" s="8" t="s">
        <v>332</v>
      </c>
      <c r="F634" s="8">
        <v>0.5</v>
      </c>
      <c r="G634" s="8">
        <v>1</v>
      </c>
      <c r="H634" s="8">
        <v>5</v>
      </c>
      <c r="I634" s="8">
        <v>1.7</v>
      </c>
      <c r="J634" s="8">
        <v>10</v>
      </c>
      <c r="K634" s="8">
        <v>1.2</v>
      </c>
      <c r="L634" s="8">
        <v>26</v>
      </c>
      <c r="M634" s="8">
        <v>1.3</v>
      </c>
      <c r="N634" s="8"/>
      <c r="O634" s="8"/>
      <c r="P634" s="8"/>
      <c r="Q634" s="8"/>
      <c r="R634" s="8"/>
      <c r="S634" s="8"/>
      <c r="T634" s="8"/>
      <c r="U634" s="8"/>
      <c r="V634" s="1" t="s">
        <v>1021</v>
      </c>
      <c r="W634" s="8" t="s">
        <v>1884</v>
      </c>
      <c r="X634" s="8" t="s">
        <v>201</v>
      </c>
    </row>
    <row r="635" spans="1:24" ht="47.25">
      <c r="A635" s="34" t="s">
        <v>1745</v>
      </c>
      <c r="B635" s="1" t="s">
        <v>300</v>
      </c>
      <c r="C635" s="18">
        <v>285.3</v>
      </c>
      <c r="D635" s="1" t="s">
        <v>636</v>
      </c>
      <c r="E635" s="1" t="s">
        <v>452</v>
      </c>
      <c r="F635" s="1">
        <v>5</v>
      </c>
      <c r="G635" s="18">
        <v>1.2</v>
      </c>
      <c r="H635" s="1">
        <v>10</v>
      </c>
      <c r="I635" s="18">
        <v>3.88</v>
      </c>
      <c r="J635" s="1">
        <v>25</v>
      </c>
      <c r="K635" s="18">
        <v>6.24</v>
      </c>
      <c r="V635" s="24">
        <v>8.35820895522388</v>
      </c>
      <c r="W635" s="8" t="s">
        <v>1883</v>
      </c>
      <c r="X635" s="1" t="s">
        <v>1874</v>
      </c>
    </row>
    <row r="636" spans="1:24" ht="31.5">
      <c r="A636" s="51" t="s">
        <v>533</v>
      </c>
      <c r="B636" s="23" t="s">
        <v>554</v>
      </c>
      <c r="C636" s="18">
        <v>144.168</v>
      </c>
      <c r="D636" s="8" t="s">
        <v>837</v>
      </c>
      <c r="E636" s="8" t="s">
        <v>1216</v>
      </c>
      <c r="F636" s="8">
        <v>10</v>
      </c>
      <c r="G636" s="8">
        <v>1.1</v>
      </c>
      <c r="H636" s="8">
        <v>25</v>
      </c>
      <c r="I636" s="8">
        <v>1.2</v>
      </c>
      <c r="J636" s="8">
        <v>50</v>
      </c>
      <c r="K636" s="8">
        <v>1.3</v>
      </c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1" t="s">
        <v>1021</v>
      </c>
      <c r="W636" s="8" t="s">
        <v>1884</v>
      </c>
      <c r="X636" s="8" t="s">
        <v>1163</v>
      </c>
    </row>
    <row r="637" spans="1:24" ht="15.75">
      <c r="A637" s="51" t="s">
        <v>250</v>
      </c>
      <c r="B637" s="23" t="s">
        <v>172</v>
      </c>
      <c r="C637" s="18">
        <v>154.16</v>
      </c>
      <c r="D637" s="8" t="s">
        <v>87</v>
      </c>
      <c r="E637" s="8" t="s">
        <v>240</v>
      </c>
      <c r="F637" s="8">
        <v>0.01</v>
      </c>
      <c r="G637" s="8">
        <v>1</v>
      </c>
      <c r="H637" s="8">
        <v>0.1</v>
      </c>
      <c r="I637" s="8">
        <v>1.4</v>
      </c>
      <c r="J637" s="8">
        <v>0.5</v>
      </c>
      <c r="K637" s="8">
        <v>2.6</v>
      </c>
      <c r="L637" s="8">
        <v>5</v>
      </c>
      <c r="M637" s="8">
        <v>18.6</v>
      </c>
      <c r="N637" s="8"/>
      <c r="O637" s="8"/>
      <c r="P637" s="8"/>
      <c r="Q637" s="8"/>
      <c r="R637" s="8"/>
      <c r="S637" s="8"/>
      <c r="T637" s="8"/>
      <c r="U637" s="8"/>
      <c r="V637" s="18">
        <v>0.6124999999999999</v>
      </c>
      <c r="W637" s="8" t="s">
        <v>1883</v>
      </c>
      <c r="X637" s="8" t="s">
        <v>1561</v>
      </c>
    </row>
    <row r="638" spans="1:24" ht="141.75">
      <c r="A638" s="34" t="s">
        <v>441</v>
      </c>
      <c r="B638" s="1" t="s">
        <v>73</v>
      </c>
      <c r="C638" s="18">
        <v>618.74</v>
      </c>
      <c r="D638" s="1" t="s">
        <v>636</v>
      </c>
      <c r="E638" s="1" t="s">
        <v>704</v>
      </c>
      <c r="F638" s="1">
        <v>0.05</v>
      </c>
      <c r="G638" s="1">
        <v>0.88</v>
      </c>
      <c r="H638" s="1">
        <v>0.5</v>
      </c>
      <c r="I638" s="1">
        <v>0.59</v>
      </c>
      <c r="J638" s="1">
        <v>5</v>
      </c>
      <c r="K638" s="1">
        <v>0.56</v>
      </c>
      <c r="V638" s="1" t="s">
        <v>1021</v>
      </c>
      <c r="W638" s="8" t="s">
        <v>1884</v>
      </c>
      <c r="X638" s="1" t="s">
        <v>1874</v>
      </c>
    </row>
    <row r="639" spans="1:24" ht="30.75" customHeight="1">
      <c r="A639" s="51" t="s">
        <v>1155</v>
      </c>
      <c r="B639" s="23" t="s">
        <v>478</v>
      </c>
      <c r="C639" s="18">
        <v>388.294</v>
      </c>
      <c r="D639" s="1" t="s">
        <v>982</v>
      </c>
      <c r="E639" s="8" t="s">
        <v>704</v>
      </c>
      <c r="F639" s="8">
        <v>10</v>
      </c>
      <c r="G639" s="8">
        <v>1.7</v>
      </c>
      <c r="H639" s="8">
        <v>25</v>
      </c>
      <c r="I639" s="8">
        <v>3.1</v>
      </c>
      <c r="J639" s="8">
        <v>50</v>
      </c>
      <c r="K639" s="8">
        <v>5.5</v>
      </c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1">
        <v>24</v>
      </c>
      <c r="W639" s="8" t="s">
        <v>1883</v>
      </c>
      <c r="X639" s="8" t="s">
        <v>1163</v>
      </c>
    </row>
    <row r="640" spans="1:24" ht="61.5" customHeight="1">
      <c r="A640" s="34" t="s">
        <v>1746</v>
      </c>
      <c r="B640" s="1" t="s">
        <v>277</v>
      </c>
      <c r="C640" s="18">
        <v>369.506</v>
      </c>
      <c r="D640" s="1" t="s">
        <v>636</v>
      </c>
      <c r="E640" s="1" t="s">
        <v>1216</v>
      </c>
      <c r="F640" s="1">
        <v>0.5</v>
      </c>
      <c r="G640" s="1">
        <v>0.8</v>
      </c>
      <c r="H640" s="1">
        <v>5</v>
      </c>
      <c r="I640" s="1">
        <v>1.2</v>
      </c>
      <c r="J640" s="1">
        <v>25</v>
      </c>
      <c r="K640" s="1">
        <v>1.3</v>
      </c>
      <c r="V640" s="1" t="s">
        <v>1021</v>
      </c>
      <c r="W640" s="8" t="s">
        <v>1884</v>
      </c>
      <c r="X640" s="1" t="s">
        <v>1874</v>
      </c>
    </row>
    <row r="641" spans="1:24" ht="31.5">
      <c r="A641" s="51" t="s">
        <v>802</v>
      </c>
      <c r="B641" s="23" t="s">
        <v>1056</v>
      </c>
      <c r="C641" s="18">
        <v>296.24</v>
      </c>
      <c r="D641" s="1" t="s">
        <v>392</v>
      </c>
      <c r="E641" s="8" t="s">
        <v>1216</v>
      </c>
      <c r="F641" s="8">
        <v>5</v>
      </c>
      <c r="G641" s="8">
        <v>1.7</v>
      </c>
      <c r="H641" s="8">
        <v>10</v>
      </c>
      <c r="I641" s="8">
        <v>2.3</v>
      </c>
      <c r="J641" s="8">
        <v>25</v>
      </c>
      <c r="K641" s="8">
        <v>5.7</v>
      </c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1">
        <v>13</v>
      </c>
      <c r="W641" s="8" t="s">
        <v>1883</v>
      </c>
      <c r="X641" s="8" t="s">
        <v>1163</v>
      </c>
    </row>
    <row r="642" spans="1:24" ht="31.5">
      <c r="A642" s="51" t="s">
        <v>627</v>
      </c>
      <c r="B642" s="23" t="s">
        <v>917</v>
      </c>
      <c r="C642" s="18">
        <v>352.338</v>
      </c>
      <c r="D642" s="8" t="s">
        <v>392</v>
      </c>
      <c r="E642" s="8" t="s">
        <v>1216</v>
      </c>
      <c r="F642" s="8">
        <v>10</v>
      </c>
      <c r="G642" s="8">
        <v>1.6</v>
      </c>
      <c r="H642" s="8">
        <v>25</v>
      </c>
      <c r="I642" s="8">
        <v>3.9</v>
      </c>
      <c r="J642" s="8">
        <v>50</v>
      </c>
      <c r="K642" s="8">
        <v>6.4</v>
      </c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1">
        <v>19</v>
      </c>
      <c r="W642" s="8" t="s">
        <v>1883</v>
      </c>
      <c r="X642" s="8" t="s">
        <v>1163</v>
      </c>
    </row>
    <row r="643" spans="1:24" ht="31.5">
      <c r="A643" s="51" t="s">
        <v>404</v>
      </c>
      <c r="B643" s="23" t="s">
        <v>976</v>
      </c>
      <c r="C643" s="18">
        <v>212.072</v>
      </c>
      <c r="D643" s="8" t="s">
        <v>392</v>
      </c>
      <c r="E643" s="8" t="s">
        <v>1216</v>
      </c>
      <c r="F643" s="8">
        <v>10</v>
      </c>
      <c r="G643" s="8">
        <v>0.9</v>
      </c>
      <c r="H643" s="8">
        <v>25</v>
      </c>
      <c r="I643" s="8">
        <v>1.2</v>
      </c>
      <c r="J643" s="8">
        <v>50</v>
      </c>
      <c r="K643" s="8">
        <v>2.5</v>
      </c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1" t="s">
        <v>1021</v>
      </c>
      <c r="W643" s="8" t="s">
        <v>1884</v>
      </c>
      <c r="X643" s="8" t="s">
        <v>1163</v>
      </c>
    </row>
    <row r="644" spans="1:24" ht="31.5">
      <c r="A644" s="51" t="s">
        <v>467</v>
      </c>
      <c r="B644" s="23" t="s">
        <v>1065</v>
      </c>
      <c r="C644" s="18">
        <v>254.152</v>
      </c>
      <c r="D644" s="8" t="s">
        <v>392</v>
      </c>
      <c r="E644" s="8" t="s">
        <v>1216</v>
      </c>
      <c r="F644" s="8">
        <v>10</v>
      </c>
      <c r="G644" s="8">
        <v>1.3</v>
      </c>
      <c r="H644" s="8">
        <v>25</v>
      </c>
      <c r="I644" s="8">
        <v>3.1</v>
      </c>
      <c r="J644" s="8">
        <v>50</v>
      </c>
      <c r="K644" s="8">
        <v>4.6</v>
      </c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1">
        <v>24</v>
      </c>
      <c r="W644" s="8" t="s">
        <v>1883</v>
      </c>
      <c r="X644" s="8" t="s">
        <v>1163</v>
      </c>
    </row>
    <row r="645" spans="1:24" ht="90.75" customHeight="1">
      <c r="A645" s="51" t="s">
        <v>418</v>
      </c>
      <c r="B645" s="23" t="s">
        <v>659</v>
      </c>
      <c r="C645" s="18">
        <v>380.391</v>
      </c>
      <c r="D645" s="8" t="s">
        <v>392</v>
      </c>
      <c r="E645" s="8" t="s">
        <v>1216</v>
      </c>
      <c r="F645" s="8">
        <v>5</v>
      </c>
      <c r="G645" s="8">
        <v>1</v>
      </c>
      <c r="H645" s="8">
        <v>10</v>
      </c>
      <c r="I645" s="8">
        <v>1.4</v>
      </c>
      <c r="J645" s="8">
        <v>25</v>
      </c>
      <c r="K645" s="8">
        <v>1.9</v>
      </c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1" t="s">
        <v>1021</v>
      </c>
      <c r="W645" s="8" t="s">
        <v>1884</v>
      </c>
      <c r="X645" s="8" t="s">
        <v>1163</v>
      </c>
    </row>
    <row r="646" spans="1:24" ht="73.5" customHeight="1">
      <c r="A646" s="52" t="s">
        <v>622</v>
      </c>
      <c r="B646" s="23" t="s">
        <v>1002</v>
      </c>
      <c r="C646" s="18">
        <v>281.09</v>
      </c>
      <c r="D646" s="8" t="s">
        <v>837</v>
      </c>
      <c r="E646" s="8" t="s">
        <v>1216</v>
      </c>
      <c r="F646" s="8">
        <v>0.1</v>
      </c>
      <c r="G646" s="8">
        <v>0.7</v>
      </c>
      <c r="H646" s="8">
        <v>1</v>
      </c>
      <c r="I646" s="8">
        <v>3.4</v>
      </c>
      <c r="J646" s="8">
        <v>5</v>
      </c>
      <c r="K646" s="8">
        <v>4.2</v>
      </c>
      <c r="L646" s="8">
        <v>10</v>
      </c>
      <c r="M646" s="8">
        <v>12</v>
      </c>
      <c r="N646" s="8"/>
      <c r="O646" s="8"/>
      <c r="P646" s="8"/>
      <c r="Q646" s="8"/>
      <c r="R646" s="8"/>
      <c r="S646" s="8"/>
      <c r="T646" s="8"/>
      <c r="U646" s="8"/>
      <c r="V646" s="24">
        <v>0.8666666666666666</v>
      </c>
      <c r="W646" s="8" t="s">
        <v>1883</v>
      </c>
      <c r="X646" s="1" t="s">
        <v>328</v>
      </c>
    </row>
    <row r="647" spans="1:24" ht="47.25">
      <c r="A647" s="34" t="s">
        <v>1180</v>
      </c>
      <c r="B647" s="1" t="s">
        <v>74</v>
      </c>
      <c r="C647" s="18">
        <v>290.49</v>
      </c>
      <c r="D647" s="1" t="s">
        <v>636</v>
      </c>
      <c r="E647" s="1" t="s">
        <v>1216</v>
      </c>
      <c r="F647" s="1">
        <v>5</v>
      </c>
      <c r="G647" s="1">
        <v>11.3</v>
      </c>
      <c r="H647" s="1">
        <v>10</v>
      </c>
      <c r="I647" s="1">
        <v>9.3</v>
      </c>
      <c r="J647" s="1">
        <v>25</v>
      </c>
      <c r="K647" s="1">
        <v>17.3</v>
      </c>
      <c r="V647" s="1" t="s">
        <v>876</v>
      </c>
      <c r="W647" s="8" t="s">
        <v>1883</v>
      </c>
      <c r="X647" s="1" t="s">
        <v>1874</v>
      </c>
    </row>
    <row r="648" spans="1:24" ht="47.25">
      <c r="A648" s="52" t="s">
        <v>1162</v>
      </c>
      <c r="B648" s="8" t="s">
        <v>75</v>
      </c>
      <c r="C648" s="18">
        <v>272.05</v>
      </c>
      <c r="D648" s="1" t="s">
        <v>636</v>
      </c>
      <c r="E648" s="1" t="s">
        <v>704</v>
      </c>
      <c r="F648" s="1">
        <v>1</v>
      </c>
      <c r="G648" s="8">
        <v>0.72</v>
      </c>
      <c r="H648" s="1">
        <v>2.5</v>
      </c>
      <c r="I648" s="8">
        <v>1.16</v>
      </c>
      <c r="J648" s="1">
        <v>5</v>
      </c>
      <c r="K648" s="8">
        <v>0.93</v>
      </c>
      <c r="V648" s="1" t="s">
        <v>1021</v>
      </c>
      <c r="W648" s="8" t="s">
        <v>1884</v>
      </c>
      <c r="X648" s="1" t="s">
        <v>1874</v>
      </c>
    </row>
    <row r="649" spans="1:24" ht="127.5" customHeight="1">
      <c r="A649" s="51" t="s">
        <v>1211</v>
      </c>
      <c r="B649" s="23" t="s">
        <v>513</v>
      </c>
      <c r="C649" s="18">
        <v>324.285</v>
      </c>
      <c r="D649" s="8" t="s">
        <v>392</v>
      </c>
      <c r="E649" s="8" t="s">
        <v>1216</v>
      </c>
      <c r="F649" s="8">
        <v>10</v>
      </c>
      <c r="G649" s="8">
        <v>1.7</v>
      </c>
      <c r="H649" s="8">
        <v>25</v>
      </c>
      <c r="I649" s="8">
        <v>6.9</v>
      </c>
      <c r="J649" s="8">
        <v>50</v>
      </c>
      <c r="K649" s="8">
        <v>9.7</v>
      </c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1">
        <v>14</v>
      </c>
      <c r="W649" s="8" t="s">
        <v>1883</v>
      </c>
      <c r="X649" s="8" t="s">
        <v>1163</v>
      </c>
    </row>
    <row r="650" spans="1:24" ht="31.5">
      <c r="A650" s="52" t="s">
        <v>1481</v>
      </c>
      <c r="B650" s="23" t="s">
        <v>660</v>
      </c>
      <c r="C650" s="18">
        <v>164.201</v>
      </c>
      <c r="D650" s="8" t="s">
        <v>837</v>
      </c>
      <c r="E650" s="1" t="s">
        <v>1216</v>
      </c>
      <c r="F650" s="1">
        <v>0.5</v>
      </c>
      <c r="G650" s="24">
        <v>0.7</v>
      </c>
      <c r="H650" s="1">
        <v>1</v>
      </c>
      <c r="I650" s="24">
        <v>2.3</v>
      </c>
      <c r="J650" s="1">
        <v>5</v>
      </c>
      <c r="K650" s="24">
        <v>13.8</v>
      </c>
      <c r="M650" s="18"/>
      <c r="O650" s="24"/>
      <c r="Q650" s="18"/>
      <c r="S650" s="18"/>
      <c r="U650" s="24"/>
      <c r="V650" s="1">
        <v>1</v>
      </c>
      <c r="W650" s="8" t="s">
        <v>1883</v>
      </c>
      <c r="X650" s="1" t="s">
        <v>1664</v>
      </c>
    </row>
    <row r="651" spans="1:24" ht="31.5">
      <c r="A651" s="52" t="s">
        <v>1481</v>
      </c>
      <c r="B651" s="23" t="s">
        <v>660</v>
      </c>
      <c r="C651" s="18">
        <v>164.201</v>
      </c>
      <c r="D651" s="8" t="s">
        <v>837</v>
      </c>
      <c r="E651" s="1" t="s">
        <v>1216</v>
      </c>
      <c r="F651" s="33">
        <v>0.5</v>
      </c>
      <c r="G651" s="35">
        <v>0.8</v>
      </c>
      <c r="H651" s="33">
        <v>1</v>
      </c>
      <c r="I651" s="35">
        <v>1.6</v>
      </c>
      <c r="J651" s="33">
        <v>5</v>
      </c>
      <c r="K651" s="35">
        <v>14.1</v>
      </c>
      <c r="M651" s="18"/>
      <c r="O651" s="24"/>
      <c r="Q651" s="18"/>
      <c r="S651" s="18"/>
      <c r="U651" s="24"/>
      <c r="V651" s="1">
        <v>1.1</v>
      </c>
      <c r="W651" s="8" t="s">
        <v>1883</v>
      </c>
      <c r="X651" s="1" t="s">
        <v>1664</v>
      </c>
    </row>
    <row r="652" spans="1:24" ht="31.5">
      <c r="A652" s="52" t="s">
        <v>1481</v>
      </c>
      <c r="B652" s="23" t="s">
        <v>660</v>
      </c>
      <c r="C652" s="18">
        <v>164.201</v>
      </c>
      <c r="D652" s="8" t="s">
        <v>837</v>
      </c>
      <c r="E652" s="1" t="s">
        <v>1216</v>
      </c>
      <c r="F652" s="33">
        <v>0.5</v>
      </c>
      <c r="G652" s="35">
        <v>0.8</v>
      </c>
      <c r="H652" s="33">
        <v>1</v>
      </c>
      <c r="I652" s="35">
        <v>2.8</v>
      </c>
      <c r="J652" s="33">
        <v>5</v>
      </c>
      <c r="K652" s="35">
        <v>5.6</v>
      </c>
      <c r="M652" s="18"/>
      <c r="O652" s="24"/>
      <c r="Q652" s="18"/>
      <c r="S652" s="18"/>
      <c r="U652" s="24"/>
      <c r="V652" s="1">
        <v>2.1</v>
      </c>
      <c r="W652" s="8" t="s">
        <v>1883</v>
      </c>
      <c r="X652" s="1" t="s">
        <v>1664</v>
      </c>
    </row>
    <row r="653" spans="1:24" ht="31.5">
      <c r="A653" s="52" t="s">
        <v>1481</v>
      </c>
      <c r="B653" s="23" t="s">
        <v>660</v>
      </c>
      <c r="C653" s="18">
        <v>164.201</v>
      </c>
      <c r="D653" s="8" t="s">
        <v>837</v>
      </c>
      <c r="E653" s="1" t="s">
        <v>1216</v>
      </c>
      <c r="F653" s="1">
        <v>0.5</v>
      </c>
      <c r="G653" s="24">
        <v>0.9</v>
      </c>
      <c r="H653" s="1">
        <v>1</v>
      </c>
      <c r="I653" s="24">
        <v>6.3</v>
      </c>
      <c r="J653" s="1">
        <v>5</v>
      </c>
      <c r="K653" s="24">
        <v>31</v>
      </c>
      <c r="M653" s="18"/>
      <c r="O653" s="24"/>
      <c r="Q653" s="18"/>
      <c r="S653" s="18"/>
      <c r="U653" s="24"/>
      <c r="V653" s="1">
        <v>0.5</v>
      </c>
      <c r="W653" s="8" t="s">
        <v>1883</v>
      </c>
      <c r="X653" s="1" t="s">
        <v>1664</v>
      </c>
    </row>
    <row r="654" spans="1:24" ht="31.5">
      <c r="A654" s="52" t="s">
        <v>1481</v>
      </c>
      <c r="B654" s="23" t="s">
        <v>660</v>
      </c>
      <c r="C654" s="18">
        <v>164.201</v>
      </c>
      <c r="D654" s="8" t="s">
        <v>837</v>
      </c>
      <c r="E654" s="1" t="s">
        <v>1216</v>
      </c>
      <c r="F654" s="1">
        <v>0.5</v>
      </c>
      <c r="G654" s="24">
        <v>0.9</v>
      </c>
      <c r="H654" s="1">
        <v>1</v>
      </c>
      <c r="I654" s="24">
        <v>1</v>
      </c>
      <c r="J654" s="1">
        <v>5</v>
      </c>
      <c r="K654" s="24">
        <v>7.2</v>
      </c>
      <c r="M654" s="18"/>
      <c r="O654" s="24"/>
      <c r="Q654" s="18"/>
      <c r="S654" s="18"/>
      <c r="U654" s="24"/>
      <c r="V654" s="1">
        <v>1.9</v>
      </c>
      <c r="W654" s="8" t="s">
        <v>1883</v>
      </c>
      <c r="X654" s="1" t="s">
        <v>1664</v>
      </c>
    </row>
    <row r="655" spans="1:24" ht="40.5" customHeight="1">
      <c r="A655" s="51" t="s">
        <v>1481</v>
      </c>
      <c r="B655" s="23" t="s">
        <v>660</v>
      </c>
      <c r="C655" s="18">
        <v>164.201</v>
      </c>
      <c r="D655" s="8" t="s">
        <v>837</v>
      </c>
      <c r="E655" s="8" t="s">
        <v>1216</v>
      </c>
      <c r="F655" s="8">
        <v>0.5</v>
      </c>
      <c r="G655" s="8">
        <v>1</v>
      </c>
      <c r="H655" s="8">
        <v>1</v>
      </c>
      <c r="I655" s="8">
        <v>1.1</v>
      </c>
      <c r="J655" s="8">
        <v>5</v>
      </c>
      <c r="K655" s="8">
        <v>12.4</v>
      </c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1">
        <v>1.2</v>
      </c>
      <c r="W655" s="8" t="s">
        <v>1883</v>
      </c>
      <c r="X655" s="8" t="s">
        <v>1163</v>
      </c>
    </row>
    <row r="656" spans="1:24" ht="31.5">
      <c r="A656" s="52" t="s">
        <v>1481</v>
      </c>
      <c r="B656" s="23" t="s">
        <v>660</v>
      </c>
      <c r="C656" s="18">
        <v>164.201</v>
      </c>
      <c r="D656" s="8" t="s">
        <v>837</v>
      </c>
      <c r="E656" s="1" t="s">
        <v>1216</v>
      </c>
      <c r="F656" s="1">
        <v>0.5</v>
      </c>
      <c r="G656" s="24">
        <v>1</v>
      </c>
      <c r="H656" s="1">
        <v>1</v>
      </c>
      <c r="I656" s="24">
        <v>1.3</v>
      </c>
      <c r="J656" s="1">
        <v>5</v>
      </c>
      <c r="K656" s="24">
        <v>7.5</v>
      </c>
      <c r="M656" s="18"/>
      <c r="O656" s="24"/>
      <c r="Q656" s="18"/>
      <c r="S656" s="18"/>
      <c r="U656" s="24"/>
      <c r="V656" s="1">
        <v>1.8</v>
      </c>
      <c r="W656" s="8" t="s">
        <v>1883</v>
      </c>
      <c r="X656" s="1" t="s">
        <v>1664</v>
      </c>
    </row>
    <row r="657" spans="1:24" ht="31.5">
      <c r="A657" s="52" t="s">
        <v>1481</v>
      </c>
      <c r="B657" s="23" t="s">
        <v>660</v>
      </c>
      <c r="C657" s="18">
        <v>164.201</v>
      </c>
      <c r="D657" s="8" t="s">
        <v>837</v>
      </c>
      <c r="E657" s="1" t="s">
        <v>1216</v>
      </c>
      <c r="F657" s="1">
        <v>0.5</v>
      </c>
      <c r="G657" s="24">
        <v>1.1</v>
      </c>
      <c r="H657" s="1">
        <v>1</v>
      </c>
      <c r="I657" s="24">
        <v>1.8</v>
      </c>
      <c r="J657" s="1">
        <v>5</v>
      </c>
      <c r="K657" s="24">
        <v>23.2</v>
      </c>
      <c r="M657" s="18"/>
      <c r="O657" s="24"/>
      <c r="Q657" s="18"/>
      <c r="S657" s="18"/>
      <c r="U657" s="24"/>
      <c r="V657" s="1">
        <v>0.8</v>
      </c>
      <c r="W657" s="8" t="s">
        <v>1883</v>
      </c>
      <c r="X657" s="1" t="s">
        <v>1664</v>
      </c>
    </row>
    <row r="658" spans="1:24" ht="31.5">
      <c r="A658" s="52" t="s">
        <v>1481</v>
      </c>
      <c r="B658" s="23" t="s">
        <v>660</v>
      </c>
      <c r="C658" s="18">
        <v>164.201</v>
      </c>
      <c r="D658" s="8" t="s">
        <v>837</v>
      </c>
      <c r="E658" s="1" t="s">
        <v>1216</v>
      </c>
      <c r="F658" s="1">
        <v>0.5</v>
      </c>
      <c r="G658" s="24">
        <v>1.1</v>
      </c>
      <c r="H658" s="1">
        <v>1</v>
      </c>
      <c r="I658" s="24">
        <v>1.9</v>
      </c>
      <c r="J658" s="1">
        <v>5</v>
      </c>
      <c r="K658" s="24">
        <v>15.3</v>
      </c>
      <c r="M658" s="18"/>
      <c r="O658" s="24"/>
      <c r="Q658" s="18"/>
      <c r="S658" s="18"/>
      <c r="U658" s="24"/>
      <c r="V658" s="24">
        <v>1.328358208955224</v>
      </c>
      <c r="W658" s="8" t="s">
        <v>1883</v>
      </c>
      <c r="X658" s="1" t="s">
        <v>1664</v>
      </c>
    </row>
    <row r="659" spans="1:24" ht="31.5">
      <c r="A659" s="52" t="s">
        <v>1481</v>
      </c>
      <c r="B659" s="23" t="s">
        <v>660</v>
      </c>
      <c r="C659" s="18">
        <v>164.201</v>
      </c>
      <c r="D659" s="8" t="s">
        <v>837</v>
      </c>
      <c r="E659" s="1" t="s">
        <v>1216</v>
      </c>
      <c r="F659" s="1">
        <v>0.5</v>
      </c>
      <c r="G659" s="24">
        <v>1.2</v>
      </c>
      <c r="H659" s="1">
        <v>1</v>
      </c>
      <c r="I659" s="24">
        <v>4.2</v>
      </c>
      <c r="J659" s="1">
        <v>5</v>
      </c>
      <c r="K659" s="24">
        <v>18.4</v>
      </c>
      <c r="M659" s="18"/>
      <c r="O659" s="24"/>
      <c r="Q659" s="18"/>
      <c r="S659" s="18"/>
      <c r="U659" s="24"/>
      <c r="V659" s="1">
        <v>0.7</v>
      </c>
      <c r="W659" s="8" t="s">
        <v>1883</v>
      </c>
      <c r="X659" s="1" t="s">
        <v>1664</v>
      </c>
    </row>
    <row r="660" spans="1:24" ht="31.5">
      <c r="A660" s="52" t="s">
        <v>1481</v>
      </c>
      <c r="B660" s="23" t="s">
        <v>660</v>
      </c>
      <c r="C660" s="18">
        <v>164.201</v>
      </c>
      <c r="D660" s="8" t="s">
        <v>837</v>
      </c>
      <c r="E660" s="1" t="s">
        <v>1216</v>
      </c>
      <c r="F660" s="1">
        <v>0.5</v>
      </c>
      <c r="G660" s="24">
        <v>1.2</v>
      </c>
      <c r="H660" s="1">
        <v>1</v>
      </c>
      <c r="I660" s="24">
        <v>1.4</v>
      </c>
      <c r="J660" s="1">
        <v>5</v>
      </c>
      <c r="K660" s="24">
        <v>19.3</v>
      </c>
      <c r="M660" s="18"/>
      <c r="O660" s="24"/>
      <c r="Q660" s="18"/>
      <c r="S660" s="18"/>
      <c r="U660" s="24"/>
      <c r="V660" s="1">
        <v>1.8</v>
      </c>
      <c r="W660" s="8" t="s">
        <v>1883</v>
      </c>
      <c r="X660" s="1" t="s">
        <v>1664</v>
      </c>
    </row>
    <row r="661" spans="1:24" ht="31.5">
      <c r="A661" s="52" t="s">
        <v>1481</v>
      </c>
      <c r="B661" s="23" t="s">
        <v>660</v>
      </c>
      <c r="C661" s="18">
        <v>164.201</v>
      </c>
      <c r="D661" s="8" t="s">
        <v>837</v>
      </c>
      <c r="E661" s="1" t="s">
        <v>1216</v>
      </c>
      <c r="F661" s="1">
        <v>0.5</v>
      </c>
      <c r="G661" s="24">
        <v>1.2</v>
      </c>
      <c r="H661" s="1">
        <v>1</v>
      </c>
      <c r="I661" s="24">
        <v>3.2</v>
      </c>
      <c r="J661" s="1">
        <v>5</v>
      </c>
      <c r="K661" s="24">
        <v>8.7</v>
      </c>
      <c r="M661" s="18"/>
      <c r="O661" s="24"/>
      <c r="Q661" s="18"/>
      <c r="S661" s="18"/>
      <c r="U661" s="24"/>
      <c r="V661" s="1">
        <v>1.3</v>
      </c>
      <c r="W661" s="8" t="s">
        <v>1883</v>
      </c>
      <c r="X661" s="1" t="s">
        <v>1664</v>
      </c>
    </row>
    <row r="662" spans="1:24" ht="31.5">
      <c r="A662" s="52" t="s">
        <v>1481</v>
      </c>
      <c r="B662" s="23" t="s">
        <v>660</v>
      </c>
      <c r="C662" s="18">
        <v>164.201</v>
      </c>
      <c r="D662" s="8" t="s">
        <v>837</v>
      </c>
      <c r="E662" s="1" t="s">
        <v>1216</v>
      </c>
      <c r="F662" s="33">
        <v>0.5</v>
      </c>
      <c r="G662" s="35">
        <v>1.3</v>
      </c>
      <c r="H662" s="33">
        <v>1</v>
      </c>
      <c r="I662" s="35">
        <v>2.2</v>
      </c>
      <c r="J662" s="33">
        <v>5</v>
      </c>
      <c r="K662" s="35">
        <v>13.1</v>
      </c>
      <c r="M662" s="18"/>
      <c r="O662" s="24"/>
      <c r="Q662" s="18"/>
      <c r="S662" s="18"/>
      <c r="U662" s="24"/>
      <c r="V662" s="1">
        <v>1</v>
      </c>
      <c r="W662" s="8" t="s">
        <v>1883</v>
      </c>
      <c r="X662" s="1" t="s">
        <v>1664</v>
      </c>
    </row>
    <row r="663" spans="1:24" ht="31.5">
      <c r="A663" s="52" t="s">
        <v>1481</v>
      </c>
      <c r="B663" s="23" t="s">
        <v>660</v>
      </c>
      <c r="C663" s="18">
        <v>164.201</v>
      </c>
      <c r="D663" s="8" t="s">
        <v>837</v>
      </c>
      <c r="E663" s="1" t="s">
        <v>1216</v>
      </c>
      <c r="F663" s="1">
        <v>0.5</v>
      </c>
      <c r="G663" s="24">
        <v>1.3</v>
      </c>
      <c r="H663" s="1">
        <v>1</v>
      </c>
      <c r="I663" s="24">
        <v>3.3</v>
      </c>
      <c r="J663" s="1">
        <v>5</v>
      </c>
      <c r="K663" s="24">
        <v>14.7</v>
      </c>
      <c r="M663" s="18"/>
      <c r="O663" s="24"/>
      <c r="Q663" s="18"/>
      <c r="S663" s="18"/>
      <c r="U663" s="24"/>
      <c r="V663" s="1">
        <v>1.5</v>
      </c>
      <c r="W663" s="8" t="s">
        <v>1883</v>
      </c>
      <c r="X663" s="1" t="s">
        <v>1664</v>
      </c>
    </row>
    <row r="664" spans="1:24" ht="31.5">
      <c r="A664" s="52" t="s">
        <v>1481</v>
      </c>
      <c r="B664" s="23" t="s">
        <v>660</v>
      </c>
      <c r="C664" s="18">
        <v>164.201</v>
      </c>
      <c r="D664" s="8" t="s">
        <v>837</v>
      </c>
      <c r="E664" s="1" t="s">
        <v>1216</v>
      </c>
      <c r="F664" s="1">
        <v>0.5</v>
      </c>
      <c r="G664" s="24">
        <v>1.4</v>
      </c>
      <c r="H664" s="1">
        <v>1</v>
      </c>
      <c r="I664" s="24">
        <v>1.5</v>
      </c>
      <c r="J664" s="1">
        <v>5</v>
      </c>
      <c r="K664" s="24">
        <v>4.9</v>
      </c>
      <c r="M664" s="18"/>
      <c r="O664" s="24"/>
      <c r="Q664" s="18"/>
      <c r="S664" s="18"/>
      <c r="U664" s="24"/>
      <c r="V664" s="1">
        <v>2.6</v>
      </c>
      <c r="W664" s="8" t="s">
        <v>1883</v>
      </c>
      <c r="X664" s="1" t="s">
        <v>1664</v>
      </c>
    </row>
    <row r="665" spans="1:24" ht="31.5">
      <c r="A665" s="52" t="s">
        <v>1481</v>
      </c>
      <c r="B665" s="23" t="s">
        <v>660</v>
      </c>
      <c r="C665" s="18">
        <v>164.201</v>
      </c>
      <c r="D665" s="8" t="s">
        <v>837</v>
      </c>
      <c r="E665" s="1" t="s">
        <v>1216</v>
      </c>
      <c r="F665" s="1">
        <v>0.5</v>
      </c>
      <c r="G665" s="24">
        <v>1.4</v>
      </c>
      <c r="H665" s="1">
        <v>1</v>
      </c>
      <c r="I665" s="24">
        <v>1.2</v>
      </c>
      <c r="J665" s="1">
        <v>5</v>
      </c>
      <c r="K665" s="24">
        <v>6.7</v>
      </c>
      <c r="M665" s="18"/>
      <c r="O665" s="24"/>
      <c r="Q665" s="18"/>
      <c r="S665" s="18"/>
      <c r="U665" s="24"/>
      <c r="V665" s="1">
        <v>2</v>
      </c>
      <c r="W665" s="8" t="s">
        <v>1883</v>
      </c>
      <c r="X665" s="1" t="s">
        <v>1664</v>
      </c>
    </row>
    <row r="666" spans="1:24" ht="31.5">
      <c r="A666" s="52" t="s">
        <v>1481</v>
      </c>
      <c r="B666" s="23" t="s">
        <v>660</v>
      </c>
      <c r="C666" s="18">
        <v>164.201</v>
      </c>
      <c r="D666" s="8" t="s">
        <v>837</v>
      </c>
      <c r="E666" s="1" t="s">
        <v>1216</v>
      </c>
      <c r="F666" s="1">
        <v>0.5</v>
      </c>
      <c r="G666" s="24">
        <v>1.5</v>
      </c>
      <c r="H666" s="1">
        <v>1</v>
      </c>
      <c r="I666" s="24">
        <v>2.6</v>
      </c>
      <c r="J666" s="1">
        <v>5</v>
      </c>
      <c r="K666" s="24">
        <v>19.2</v>
      </c>
      <c r="M666" s="18"/>
      <c r="O666" s="24"/>
      <c r="Q666" s="18"/>
      <c r="S666" s="18"/>
      <c r="U666" s="24"/>
      <c r="V666" s="1">
        <v>0.8</v>
      </c>
      <c r="W666" s="8" t="s">
        <v>1883</v>
      </c>
      <c r="X666" s="1" t="s">
        <v>1664</v>
      </c>
    </row>
    <row r="667" spans="1:24" ht="31.5">
      <c r="A667" s="52" t="s">
        <v>1481</v>
      </c>
      <c r="B667" s="23" t="s">
        <v>660</v>
      </c>
      <c r="C667" s="18">
        <v>164.201</v>
      </c>
      <c r="D667" s="8" t="s">
        <v>837</v>
      </c>
      <c r="E667" s="1" t="s">
        <v>1216</v>
      </c>
      <c r="F667" s="33">
        <v>0.5</v>
      </c>
      <c r="G667" s="35">
        <v>1.5</v>
      </c>
      <c r="H667" s="33">
        <v>1</v>
      </c>
      <c r="I667" s="35">
        <v>2.5</v>
      </c>
      <c r="J667" s="33">
        <v>5</v>
      </c>
      <c r="K667" s="35">
        <v>29.8</v>
      </c>
      <c r="M667" s="18"/>
      <c r="O667" s="24"/>
      <c r="Q667" s="18"/>
      <c r="S667" s="18"/>
      <c r="U667" s="24"/>
      <c r="V667" s="1">
        <v>0.6</v>
      </c>
      <c r="W667" s="8" t="s">
        <v>1883</v>
      </c>
      <c r="X667" s="1" t="s">
        <v>1664</v>
      </c>
    </row>
    <row r="668" spans="1:24" ht="31.5">
      <c r="A668" s="52" t="s">
        <v>1481</v>
      </c>
      <c r="B668" s="23" t="s">
        <v>660</v>
      </c>
      <c r="C668" s="18">
        <v>164.201</v>
      </c>
      <c r="D668" s="8" t="s">
        <v>837</v>
      </c>
      <c r="E668" s="1" t="s">
        <v>1216</v>
      </c>
      <c r="F668" s="1">
        <v>0.5</v>
      </c>
      <c r="G668" s="24">
        <v>1.6</v>
      </c>
      <c r="H668" s="1">
        <v>1</v>
      </c>
      <c r="I668" s="24">
        <v>1.6</v>
      </c>
      <c r="J668" s="1">
        <v>5</v>
      </c>
      <c r="K668" s="24">
        <v>14.7</v>
      </c>
      <c r="M668" s="18"/>
      <c r="O668" s="24"/>
      <c r="Q668" s="18"/>
      <c r="S668" s="18"/>
      <c r="U668" s="24"/>
      <c r="V668" s="24">
        <v>1.4274809160305344</v>
      </c>
      <c r="W668" s="8" t="s">
        <v>1883</v>
      </c>
      <c r="X668" s="1" t="s">
        <v>1664</v>
      </c>
    </row>
    <row r="669" spans="1:24" ht="31.5">
      <c r="A669" s="52" t="s">
        <v>1481</v>
      </c>
      <c r="B669" s="23" t="s">
        <v>660</v>
      </c>
      <c r="C669" s="18">
        <v>164.201</v>
      </c>
      <c r="D669" s="8" t="s">
        <v>837</v>
      </c>
      <c r="E669" s="1" t="s">
        <v>1216</v>
      </c>
      <c r="F669" s="1">
        <v>0.5</v>
      </c>
      <c r="G669" s="24">
        <v>1.6</v>
      </c>
      <c r="H669" s="1">
        <v>1</v>
      </c>
      <c r="I669" s="24">
        <v>2.2</v>
      </c>
      <c r="J669" s="1">
        <v>5</v>
      </c>
      <c r="K669" s="24">
        <v>7.5</v>
      </c>
      <c r="M669" s="18"/>
      <c r="O669" s="24"/>
      <c r="Q669" s="18"/>
      <c r="S669" s="18"/>
      <c r="U669" s="24"/>
      <c r="V669" s="1">
        <v>1.6</v>
      </c>
      <c r="W669" s="8" t="s">
        <v>1883</v>
      </c>
      <c r="X669" s="1" t="s">
        <v>1664</v>
      </c>
    </row>
    <row r="670" spans="1:24" ht="31.5">
      <c r="A670" s="52" t="s">
        <v>1481</v>
      </c>
      <c r="B670" s="23" t="s">
        <v>660</v>
      </c>
      <c r="C670" s="18">
        <v>164.201</v>
      </c>
      <c r="D670" s="8" t="s">
        <v>837</v>
      </c>
      <c r="E670" s="1" t="s">
        <v>1216</v>
      </c>
      <c r="F670" s="1">
        <v>0.5</v>
      </c>
      <c r="G670" s="24">
        <v>1.6</v>
      </c>
      <c r="H670" s="1">
        <v>1</v>
      </c>
      <c r="I670" s="24">
        <v>2.2</v>
      </c>
      <c r="J670" s="1">
        <v>5</v>
      </c>
      <c r="K670" s="24">
        <v>19</v>
      </c>
      <c r="M670" s="18"/>
      <c r="O670" s="24"/>
      <c r="Q670" s="18"/>
      <c r="S670" s="18"/>
      <c r="U670" s="24"/>
      <c r="V670" s="1">
        <v>0.8</v>
      </c>
      <c r="W670" s="8" t="s">
        <v>1883</v>
      </c>
      <c r="X670" s="1" t="s">
        <v>1664</v>
      </c>
    </row>
    <row r="671" spans="1:24" ht="31.5">
      <c r="A671" s="52" t="s">
        <v>1481</v>
      </c>
      <c r="B671" s="23" t="s">
        <v>660</v>
      </c>
      <c r="C671" s="18">
        <v>164.201</v>
      </c>
      <c r="D671" s="8" t="s">
        <v>837</v>
      </c>
      <c r="E671" s="1" t="s">
        <v>1216</v>
      </c>
      <c r="F671" s="1">
        <v>0.5</v>
      </c>
      <c r="G671" s="24">
        <v>1.6</v>
      </c>
      <c r="H671" s="1">
        <v>1</v>
      </c>
      <c r="I671" s="24">
        <v>4.3</v>
      </c>
      <c r="J671" s="1">
        <v>5</v>
      </c>
      <c r="K671" s="24">
        <v>24.4</v>
      </c>
      <c r="M671" s="18"/>
      <c r="O671" s="24"/>
      <c r="Q671" s="18"/>
      <c r="S671" s="18"/>
      <c r="U671" s="24"/>
      <c r="V671" s="1">
        <v>0.6</v>
      </c>
      <c r="W671" s="8" t="s">
        <v>1883</v>
      </c>
      <c r="X671" s="1" t="s">
        <v>1664</v>
      </c>
    </row>
    <row r="672" spans="1:24" ht="31.5">
      <c r="A672" s="52" t="s">
        <v>1481</v>
      </c>
      <c r="B672" s="23" t="s">
        <v>660</v>
      </c>
      <c r="C672" s="18">
        <v>164.201</v>
      </c>
      <c r="D672" s="8" t="s">
        <v>837</v>
      </c>
      <c r="E672" s="1" t="s">
        <v>1216</v>
      </c>
      <c r="F672" s="1">
        <v>0.5</v>
      </c>
      <c r="G672" s="24">
        <v>1.7</v>
      </c>
      <c r="H672" s="1">
        <v>1</v>
      </c>
      <c r="I672" s="24">
        <v>1.2</v>
      </c>
      <c r="J672" s="1">
        <v>5</v>
      </c>
      <c r="K672" s="24">
        <v>5</v>
      </c>
      <c r="M672" s="18"/>
      <c r="O672" s="24"/>
      <c r="Q672" s="18"/>
      <c r="S672" s="18"/>
      <c r="U672" s="24"/>
      <c r="V672" s="1">
        <v>2.6</v>
      </c>
      <c r="W672" s="8" t="s">
        <v>1883</v>
      </c>
      <c r="X672" s="1" t="s">
        <v>1664</v>
      </c>
    </row>
    <row r="673" spans="1:24" ht="31.5">
      <c r="A673" s="52" t="s">
        <v>1481</v>
      </c>
      <c r="B673" s="23" t="s">
        <v>660</v>
      </c>
      <c r="C673" s="18">
        <v>164.201</v>
      </c>
      <c r="D673" s="8" t="s">
        <v>837</v>
      </c>
      <c r="E673" s="1" t="s">
        <v>1216</v>
      </c>
      <c r="F673" s="1">
        <v>0.5</v>
      </c>
      <c r="G673" s="24">
        <v>1.8</v>
      </c>
      <c r="H673" s="1">
        <v>1</v>
      </c>
      <c r="I673" s="24">
        <v>2.9</v>
      </c>
      <c r="J673" s="1">
        <v>5</v>
      </c>
      <c r="K673" s="24">
        <v>23.2</v>
      </c>
      <c r="M673" s="18"/>
      <c r="O673" s="24"/>
      <c r="Q673" s="18"/>
      <c r="S673" s="18"/>
      <c r="U673" s="24"/>
      <c r="V673" s="1">
        <v>0.6</v>
      </c>
      <c r="W673" s="8" t="s">
        <v>1883</v>
      </c>
      <c r="X673" s="1" t="s">
        <v>1664</v>
      </c>
    </row>
    <row r="674" spans="1:24" ht="31.5">
      <c r="A674" s="52" t="s">
        <v>1481</v>
      </c>
      <c r="B674" s="23" t="s">
        <v>660</v>
      </c>
      <c r="C674" s="18">
        <v>164.201</v>
      </c>
      <c r="D674" s="8" t="s">
        <v>837</v>
      </c>
      <c r="E674" s="1" t="s">
        <v>1216</v>
      </c>
      <c r="F674" s="1">
        <v>0.5</v>
      </c>
      <c r="G674" s="24">
        <v>2</v>
      </c>
      <c r="H674" s="1">
        <v>1</v>
      </c>
      <c r="I674" s="24">
        <v>1.4</v>
      </c>
      <c r="J674" s="1">
        <v>5</v>
      </c>
      <c r="K674" s="24">
        <v>7.6</v>
      </c>
      <c r="M674" s="18"/>
      <c r="O674" s="24"/>
      <c r="Q674" s="18"/>
      <c r="S674" s="18"/>
      <c r="U674" s="24"/>
      <c r="V674" s="1">
        <v>1.6</v>
      </c>
      <c r="W674" s="8" t="s">
        <v>1883</v>
      </c>
      <c r="X674" s="1" t="s">
        <v>1664</v>
      </c>
    </row>
    <row r="675" spans="1:24" ht="30" customHeight="1">
      <c r="A675" s="52" t="s">
        <v>1481</v>
      </c>
      <c r="B675" s="23" t="s">
        <v>660</v>
      </c>
      <c r="C675" s="18">
        <v>164.201</v>
      </c>
      <c r="D675" s="8" t="s">
        <v>837</v>
      </c>
      <c r="E675" s="1" t="s">
        <v>1216</v>
      </c>
      <c r="F675" s="1">
        <v>0.5</v>
      </c>
      <c r="G675" s="24">
        <v>2.3</v>
      </c>
      <c r="H675" s="1">
        <v>1</v>
      </c>
      <c r="I675" s="24">
        <v>1.6</v>
      </c>
      <c r="J675" s="1">
        <v>5</v>
      </c>
      <c r="K675" s="24">
        <v>23.6</v>
      </c>
      <c r="M675" s="18"/>
      <c r="O675" s="24"/>
      <c r="Q675" s="18"/>
      <c r="S675" s="18"/>
      <c r="U675" s="24"/>
      <c r="V675" s="1">
        <v>0.6</v>
      </c>
      <c r="W675" s="8" t="s">
        <v>1883</v>
      </c>
      <c r="X675" s="1" t="s">
        <v>1664</v>
      </c>
    </row>
    <row r="676" spans="1:24" ht="40.5" customHeight="1">
      <c r="A676" s="52" t="s">
        <v>682</v>
      </c>
      <c r="B676" s="23" t="s">
        <v>660</v>
      </c>
      <c r="C676" s="18">
        <v>164.201</v>
      </c>
      <c r="D676" s="8" t="s">
        <v>837</v>
      </c>
      <c r="E676" s="1" t="s">
        <v>1216</v>
      </c>
      <c r="F676" s="1">
        <v>2.5</v>
      </c>
      <c r="G676" s="24">
        <v>7.8</v>
      </c>
      <c r="H676" s="1">
        <v>5</v>
      </c>
      <c r="I676" s="24">
        <v>13.1</v>
      </c>
      <c r="J676" s="24">
        <v>10</v>
      </c>
      <c r="K676" s="24">
        <v>14.6</v>
      </c>
      <c r="V676" s="24">
        <v>1.334470781310018</v>
      </c>
      <c r="W676" s="8" t="s">
        <v>1883</v>
      </c>
      <c r="X676" s="8" t="s">
        <v>1185</v>
      </c>
    </row>
    <row r="677" spans="1:24" ht="25.5" customHeight="1">
      <c r="A677" s="52" t="s">
        <v>682</v>
      </c>
      <c r="B677" s="23" t="s">
        <v>660</v>
      </c>
      <c r="C677" s="18">
        <v>164.201</v>
      </c>
      <c r="D677" s="8" t="s">
        <v>837</v>
      </c>
      <c r="E677" s="1" t="s">
        <v>1216</v>
      </c>
      <c r="F677" s="1">
        <v>2.5</v>
      </c>
      <c r="G677" s="24">
        <v>9.9</v>
      </c>
      <c r="H677" s="1">
        <v>5</v>
      </c>
      <c r="I677" s="24">
        <v>17</v>
      </c>
      <c r="J677" s="24">
        <v>10</v>
      </c>
      <c r="K677" s="24">
        <v>29.5</v>
      </c>
      <c r="V677" s="24">
        <v>1.2746464219149751</v>
      </c>
      <c r="W677" s="8" t="s">
        <v>1883</v>
      </c>
      <c r="X677" s="8" t="s">
        <v>1185</v>
      </c>
    </row>
    <row r="678" spans="1:24" ht="33.75" customHeight="1">
      <c r="A678" s="52" t="s">
        <v>681</v>
      </c>
      <c r="B678" s="23" t="s">
        <v>660</v>
      </c>
      <c r="C678" s="18">
        <v>164.201</v>
      </c>
      <c r="D678" s="8" t="s">
        <v>837</v>
      </c>
      <c r="E678" s="1" t="s">
        <v>1216</v>
      </c>
      <c r="F678" s="1">
        <v>2.5</v>
      </c>
      <c r="G678" s="24">
        <v>4.2</v>
      </c>
      <c r="H678" s="1">
        <v>5</v>
      </c>
      <c r="I678" s="24">
        <v>11.8</v>
      </c>
      <c r="J678" s="24">
        <v>10</v>
      </c>
      <c r="K678" s="24">
        <v>21.3</v>
      </c>
      <c r="V678" s="24">
        <v>2.2408302403446396</v>
      </c>
      <c r="W678" s="8" t="s">
        <v>1883</v>
      </c>
      <c r="X678" s="8" t="s">
        <v>1185</v>
      </c>
    </row>
    <row r="679" spans="1:24" ht="30" customHeight="1">
      <c r="A679" s="52" t="s">
        <v>681</v>
      </c>
      <c r="B679" s="23" t="s">
        <v>660</v>
      </c>
      <c r="C679" s="18">
        <v>164.201</v>
      </c>
      <c r="D679" s="8" t="s">
        <v>837</v>
      </c>
      <c r="E679" s="1" t="s">
        <v>1216</v>
      </c>
      <c r="F679" s="1">
        <v>2.5</v>
      </c>
      <c r="G679" s="24">
        <v>7.5</v>
      </c>
      <c r="H679" s="1">
        <v>5</v>
      </c>
      <c r="I679" s="24">
        <v>13.1</v>
      </c>
      <c r="J679" s="24">
        <v>10</v>
      </c>
      <c r="K679" s="24">
        <v>25.3</v>
      </c>
      <c r="V679" s="24">
        <v>1.4323227995008625</v>
      </c>
      <c r="W679" s="8" t="s">
        <v>1883</v>
      </c>
      <c r="X679" s="8" t="s">
        <v>1185</v>
      </c>
    </row>
    <row r="680" spans="1:24" ht="16.5" customHeight="1">
      <c r="A680" s="52" t="s">
        <v>1382</v>
      </c>
      <c r="B680" s="23" t="s">
        <v>660</v>
      </c>
      <c r="C680" s="18">
        <v>164.201</v>
      </c>
      <c r="D680" s="8" t="s">
        <v>837</v>
      </c>
      <c r="E680" s="1" t="s">
        <v>1216</v>
      </c>
      <c r="F680" s="1">
        <v>0.25</v>
      </c>
      <c r="G680" s="24">
        <v>1.5</v>
      </c>
      <c r="H680" s="18">
        <v>0.5</v>
      </c>
      <c r="I680" s="24">
        <v>2.2</v>
      </c>
      <c r="J680" s="25">
        <v>1</v>
      </c>
      <c r="K680" s="24">
        <v>2.5</v>
      </c>
      <c r="L680" s="24">
        <v>2.5</v>
      </c>
      <c r="M680" s="24">
        <v>4.9</v>
      </c>
      <c r="N680" s="25">
        <v>5</v>
      </c>
      <c r="O680" s="24">
        <v>10</v>
      </c>
      <c r="P680" s="25"/>
      <c r="Q680" s="24"/>
      <c r="R680" s="24"/>
      <c r="S680" s="24"/>
      <c r="T680" s="24"/>
      <c r="U680" s="24"/>
      <c r="V680" s="24">
        <v>1.3</v>
      </c>
      <c r="W680" s="8" t="s">
        <v>1883</v>
      </c>
      <c r="X680" s="8" t="s">
        <v>865</v>
      </c>
    </row>
    <row r="681" spans="1:24" ht="21.75" customHeight="1">
      <c r="A681" s="52" t="s">
        <v>1382</v>
      </c>
      <c r="B681" s="23" t="s">
        <v>660</v>
      </c>
      <c r="C681" s="18">
        <v>164.201</v>
      </c>
      <c r="D681" s="8" t="s">
        <v>837</v>
      </c>
      <c r="E681" s="1" t="s">
        <v>1216</v>
      </c>
      <c r="F681" s="1">
        <v>0.25</v>
      </c>
      <c r="G681" s="24">
        <v>1</v>
      </c>
      <c r="H681" s="18">
        <v>0.5</v>
      </c>
      <c r="I681" s="24">
        <v>1.3</v>
      </c>
      <c r="J681" s="25">
        <v>1</v>
      </c>
      <c r="K681" s="24">
        <v>2.1</v>
      </c>
      <c r="L681" s="24">
        <v>2.5</v>
      </c>
      <c r="M681" s="24">
        <v>2.3</v>
      </c>
      <c r="N681" s="25">
        <v>5</v>
      </c>
      <c r="O681" s="24">
        <v>4.1</v>
      </c>
      <c r="P681" s="25"/>
      <c r="Q681" s="24"/>
      <c r="R681" s="24"/>
      <c r="S681" s="24"/>
      <c r="T681" s="24"/>
      <c r="U681" s="24"/>
      <c r="V681" s="24">
        <v>3.3</v>
      </c>
      <c r="W681" s="8" t="s">
        <v>1883</v>
      </c>
      <c r="X681" s="8" t="s">
        <v>865</v>
      </c>
    </row>
    <row r="682" spans="1:24" ht="12.75" customHeight="1">
      <c r="A682" s="52" t="s">
        <v>1382</v>
      </c>
      <c r="B682" s="23" t="s">
        <v>660</v>
      </c>
      <c r="C682" s="18">
        <v>164.201</v>
      </c>
      <c r="D682" s="8" t="s">
        <v>837</v>
      </c>
      <c r="E682" s="1" t="s">
        <v>1216</v>
      </c>
      <c r="F682" s="1">
        <v>0.25</v>
      </c>
      <c r="G682" s="24">
        <v>2.9</v>
      </c>
      <c r="H682" s="18">
        <v>0.5</v>
      </c>
      <c r="I682" s="24">
        <v>1.7</v>
      </c>
      <c r="J682" s="25">
        <v>1</v>
      </c>
      <c r="K682" s="24">
        <v>2.3</v>
      </c>
      <c r="L682" s="24">
        <v>2.5</v>
      </c>
      <c r="M682" s="24">
        <v>3.8</v>
      </c>
      <c r="N682" s="25">
        <v>5</v>
      </c>
      <c r="O682" s="24">
        <v>6.8</v>
      </c>
      <c r="P682" s="25"/>
      <c r="Q682" s="24"/>
      <c r="R682" s="24"/>
      <c r="S682" s="24"/>
      <c r="T682" s="24"/>
      <c r="U682" s="24"/>
      <c r="V682" s="24">
        <v>1.8</v>
      </c>
      <c r="W682" s="8" t="s">
        <v>1883</v>
      </c>
      <c r="X682" s="8" t="s">
        <v>865</v>
      </c>
    </row>
    <row r="683" spans="1:24" ht="42" customHeight="1">
      <c r="A683" s="52" t="s">
        <v>1382</v>
      </c>
      <c r="B683" s="23" t="s">
        <v>660</v>
      </c>
      <c r="C683" s="18">
        <v>164.201</v>
      </c>
      <c r="D683" s="8" t="s">
        <v>837</v>
      </c>
      <c r="E683" s="1" t="s">
        <v>1216</v>
      </c>
      <c r="F683" s="1">
        <v>0.5</v>
      </c>
      <c r="G683" s="24">
        <v>1.8</v>
      </c>
      <c r="H683" s="24">
        <v>1</v>
      </c>
      <c r="I683" s="24">
        <v>2.9</v>
      </c>
      <c r="J683" s="24">
        <v>2.5</v>
      </c>
      <c r="K683" s="24">
        <v>7.7</v>
      </c>
      <c r="L683" s="24">
        <v>5</v>
      </c>
      <c r="M683" s="24">
        <v>11.1</v>
      </c>
      <c r="N683" s="25">
        <v>10</v>
      </c>
      <c r="O683" s="24">
        <v>11.7</v>
      </c>
      <c r="P683" s="25"/>
      <c r="Q683" s="24"/>
      <c r="R683" s="24"/>
      <c r="S683" s="24"/>
      <c r="T683" s="24"/>
      <c r="U683" s="24"/>
      <c r="V683" s="25">
        <v>1.03125</v>
      </c>
      <c r="W683" s="8" t="s">
        <v>1883</v>
      </c>
      <c r="X683" s="8" t="s">
        <v>114</v>
      </c>
    </row>
    <row r="684" spans="1:24" ht="19.5" customHeight="1">
      <c r="A684" s="52" t="s">
        <v>1382</v>
      </c>
      <c r="B684" s="23" t="s">
        <v>660</v>
      </c>
      <c r="C684" s="18">
        <v>164.201</v>
      </c>
      <c r="D684" s="8" t="s">
        <v>837</v>
      </c>
      <c r="E684" s="1" t="s">
        <v>1216</v>
      </c>
      <c r="F684" s="1">
        <v>0.25</v>
      </c>
      <c r="G684" s="24">
        <v>0.7</v>
      </c>
      <c r="H684" s="18">
        <v>0.5</v>
      </c>
      <c r="I684" s="24">
        <v>0.7</v>
      </c>
      <c r="J684" s="25">
        <v>1</v>
      </c>
      <c r="K684" s="24">
        <v>0.9</v>
      </c>
      <c r="L684" s="24">
        <v>2.5</v>
      </c>
      <c r="M684" s="24">
        <v>2.1</v>
      </c>
      <c r="N684" s="25">
        <v>5</v>
      </c>
      <c r="O684" s="24">
        <v>7.2</v>
      </c>
      <c r="P684" s="25"/>
      <c r="Q684" s="24"/>
      <c r="R684" s="24"/>
      <c r="S684" s="24"/>
      <c r="T684" s="24"/>
      <c r="U684" s="24"/>
      <c r="V684" s="24">
        <v>3.1</v>
      </c>
      <c r="W684" s="8" t="s">
        <v>1883</v>
      </c>
      <c r="X684" s="8" t="s">
        <v>865</v>
      </c>
    </row>
    <row r="685" spans="1:24" ht="42" customHeight="1">
      <c r="A685" s="52" t="s">
        <v>1382</v>
      </c>
      <c r="B685" s="23" t="s">
        <v>660</v>
      </c>
      <c r="C685" s="18">
        <v>164.201</v>
      </c>
      <c r="D685" s="8" t="s">
        <v>837</v>
      </c>
      <c r="E685" s="1" t="s">
        <v>1216</v>
      </c>
      <c r="F685" s="1">
        <v>0.25</v>
      </c>
      <c r="G685" s="24">
        <v>1.2</v>
      </c>
      <c r="H685" s="18">
        <v>0.5</v>
      </c>
      <c r="I685" s="24">
        <v>1.7</v>
      </c>
      <c r="J685" s="25">
        <v>1</v>
      </c>
      <c r="K685" s="24">
        <v>2.6</v>
      </c>
      <c r="L685" s="24">
        <v>2.5</v>
      </c>
      <c r="M685" s="24">
        <v>4.3</v>
      </c>
      <c r="N685" s="25">
        <v>5</v>
      </c>
      <c r="O685" s="24">
        <v>11</v>
      </c>
      <c r="P685" s="25"/>
      <c r="Q685" s="24"/>
      <c r="R685" s="24"/>
      <c r="S685" s="24"/>
      <c r="T685" s="24"/>
      <c r="U685" s="24"/>
      <c r="V685" s="24">
        <v>1.6</v>
      </c>
      <c r="W685" s="8" t="s">
        <v>1883</v>
      </c>
      <c r="X685" s="8" t="s">
        <v>865</v>
      </c>
    </row>
    <row r="686" spans="1:24" ht="27.75" customHeight="1">
      <c r="A686" s="52" t="s">
        <v>1382</v>
      </c>
      <c r="B686" s="23" t="s">
        <v>660</v>
      </c>
      <c r="C686" s="18">
        <v>164.2028</v>
      </c>
      <c r="D686" s="8" t="s">
        <v>837</v>
      </c>
      <c r="E686" s="1" t="s">
        <v>1216</v>
      </c>
      <c r="F686" s="1">
        <v>5</v>
      </c>
      <c r="G686" s="1">
        <v>2.8</v>
      </c>
      <c r="H686" s="1">
        <v>10</v>
      </c>
      <c r="I686" s="1">
        <v>3.5</v>
      </c>
      <c r="J686" s="1">
        <v>25</v>
      </c>
      <c r="K686" s="1">
        <v>11</v>
      </c>
      <c r="V686" s="24">
        <v>0.7874506561842949</v>
      </c>
      <c r="W686" s="8" t="s">
        <v>1883</v>
      </c>
      <c r="X686" s="1" t="s">
        <v>89</v>
      </c>
    </row>
    <row r="687" spans="1:24" ht="52.5" customHeight="1">
      <c r="A687" s="52" t="s">
        <v>1382</v>
      </c>
      <c r="B687" s="23" t="s">
        <v>660</v>
      </c>
      <c r="C687" s="18">
        <v>164.201</v>
      </c>
      <c r="D687" s="8" t="s">
        <v>837</v>
      </c>
      <c r="E687" s="1" t="s">
        <v>704</v>
      </c>
      <c r="F687" s="1">
        <v>0.5</v>
      </c>
      <c r="G687" s="24">
        <v>2.6</v>
      </c>
      <c r="H687" s="24">
        <v>1</v>
      </c>
      <c r="I687" s="24">
        <v>2.7</v>
      </c>
      <c r="J687" s="24">
        <v>2.5</v>
      </c>
      <c r="K687" s="24">
        <v>3.7</v>
      </c>
      <c r="L687" s="24">
        <v>5</v>
      </c>
      <c r="M687" s="24">
        <v>7.5</v>
      </c>
      <c r="N687" s="25">
        <v>10</v>
      </c>
      <c r="O687" s="24">
        <v>11.6</v>
      </c>
      <c r="P687" s="25"/>
      <c r="Q687" s="24"/>
      <c r="R687" s="24"/>
      <c r="S687" s="24"/>
      <c r="T687" s="24"/>
      <c r="U687" s="24"/>
      <c r="V687" s="24">
        <v>1.4499999999999997</v>
      </c>
      <c r="W687" s="8" t="s">
        <v>1883</v>
      </c>
      <c r="X687" s="8" t="s">
        <v>114</v>
      </c>
    </row>
    <row r="688" spans="1:24" ht="42.75" customHeight="1">
      <c r="A688" s="52" t="s">
        <v>1382</v>
      </c>
      <c r="B688" s="23" t="s">
        <v>660</v>
      </c>
      <c r="C688" s="18">
        <v>164.201</v>
      </c>
      <c r="D688" s="8" t="s">
        <v>837</v>
      </c>
      <c r="E688" s="1" t="s">
        <v>1255</v>
      </c>
      <c r="F688" s="1">
        <v>0.5</v>
      </c>
      <c r="G688" s="24">
        <v>1.9</v>
      </c>
      <c r="H688" s="24">
        <v>1</v>
      </c>
      <c r="I688" s="24">
        <v>3.2</v>
      </c>
      <c r="J688" s="24">
        <v>2.5</v>
      </c>
      <c r="K688" s="24">
        <v>7.4</v>
      </c>
      <c r="L688" s="24">
        <v>5</v>
      </c>
      <c r="M688" s="24">
        <v>20</v>
      </c>
      <c r="N688" s="25">
        <v>10</v>
      </c>
      <c r="O688" s="24">
        <v>17.1</v>
      </c>
      <c r="P688" s="25"/>
      <c r="Q688" s="24"/>
      <c r="R688" s="24"/>
      <c r="S688" s="24"/>
      <c r="T688" s="24"/>
      <c r="U688" s="24"/>
      <c r="V688" s="24">
        <v>0.923076923076923</v>
      </c>
      <c r="W688" s="8" t="s">
        <v>1883</v>
      </c>
      <c r="X688" s="8" t="s">
        <v>114</v>
      </c>
    </row>
    <row r="689" spans="1:24" ht="39.75" customHeight="1">
      <c r="A689" s="52" t="s">
        <v>1382</v>
      </c>
      <c r="B689" s="23" t="s">
        <v>660</v>
      </c>
      <c r="C689" s="18">
        <v>164.201</v>
      </c>
      <c r="D689" s="8" t="s">
        <v>837</v>
      </c>
      <c r="E689" s="1" t="s">
        <v>955</v>
      </c>
      <c r="F689" s="1">
        <v>0.5</v>
      </c>
      <c r="G689" s="24">
        <v>1.8</v>
      </c>
      <c r="H689" s="24">
        <v>1</v>
      </c>
      <c r="I689" s="24">
        <v>2</v>
      </c>
      <c r="J689" s="24">
        <v>2.5</v>
      </c>
      <c r="K689" s="24">
        <v>3.8</v>
      </c>
      <c r="L689" s="24">
        <v>5</v>
      </c>
      <c r="M689" s="24">
        <v>5.8</v>
      </c>
      <c r="N689" s="25">
        <v>10</v>
      </c>
      <c r="O689" s="24">
        <v>12.6</v>
      </c>
      <c r="P689" s="25"/>
      <c r="Q689" s="24"/>
      <c r="R689" s="24"/>
      <c r="S689" s="24"/>
      <c r="T689" s="24"/>
      <c r="U689" s="24"/>
      <c r="V689" s="24">
        <v>1.8333333333333335</v>
      </c>
      <c r="W689" s="8" t="s">
        <v>1883</v>
      </c>
      <c r="X689" s="8" t="s">
        <v>114</v>
      </c>
    </row>
    <row r="690" spans="1:24" ht="48" customHeight="1">
      <c r="A690" s="52" t="s">
        <v>1382</v>
      </c>
      <c r="B690" s="23" t="s">
        <v>660</v>
      </c>
      <c r="C690" s="18">
        <v>164.201</v>
      </c>
      <c r="D690" s="8" t="s">
        <v>837</v>
      </c>
      <c r="E690" s="1" t="s">
        <v>956</v>
      </c>
      <c r="F690" s="1">
        <v>0.5</v>
      </c>
      <c r="G690" s="24">
        <v>1</v>
      </c>
      <c r="H690" s="24">
        <v>1</v>
      </c>
      <c r="I690" s="24">
        <v>1.2</v>
      </c>
      <c r="J690" s="24">
        <v>2.5</v>
      </c>
      <c r="K690" s="24">
        <v>2</v>
      </c>
      <c r="L690" s="24">
        <v>5</v>
      </c>
      <c r="M690" s="24">
        <v>3</v>
      </c>
      <c r="N690" s="25">
        <v>10</v>
      </c>
      <c r="O690" s="24">
        <v>5.4</v>
      </c>
      <c r="P690" s="25"/>
      <c r="Q690" s="24"/>
      <c r="R690" s="24"/>
      <c r="S690" s="24"/>
      <c r="T690" s="24"/>
      <c r="U690" s="24"/>
      <c r="V690" s="24">
        <v>5</v>
      </c>
      <c r="W690" s="8" t="s">
        <v>1883</v>
      </c>
      <c r="X690" s="8" t="s">
        <v>114</v>
      </c>
    </row>
    <row r="691" spans="1:24" ht="43.5" customHeight="1">
      <c r="A691" s="52" t="s">
        <v>1382</v>
      </c>
      <c r="B691" s="23" t="s">
        <v>660</v>
      </c>
      <c r="C691" s="18">
        <v>164.201</v>
      </c>
      <c r="D691" s="8" t="s">
        <v>837</v>
      </c>
      <c r="E691" s="1" t="s">
        <v>1273</v>
      </c>
      <c r="F691" s="1">
        <v>0.5</v>
      </c>
      <c r="G691" s="24">
        <v>0.9</v>
      </c>
      <c r="H691" s="24">
        <v>1</v>
      </c>
      <c r="I691" s="24">
        <v>3.2</v>
      </c>
      <c r="J691" s="24">
        <v>2.5</v>
      </c>
      <c r="K691" s="24">
        <v>5</v>
      </c>
      <c r="L691" s="24">
        <v>5</v>
      </c>
      <c r="M691" s="24">
        <v>4.9</v>
      </c>
      <c r="N691" s="25">
        <v>10</v>
      </c>
      <c r="O691" s="24">
        <v>8.1</v>
      </c>
      <c r="P691" s="25"/>
      <c r="Q691" s="24"/>
      <c r="R691" s="24"/>
      <c r="S691" s="24"/>
      <c r="T691" s="24"/>
      <c r="U691" s="24"/>
      <c r="V691" s="24">
        <v>0.9565217391304348</v>
      </c>
      <c r="W691" s="8" t="s">
        <v>1883</v>
      </c>
      <c r="X691" s="8" t="s">
        <v>114</v>
      </c>
    </row>
    <row r="692" spans="1:24" ht="55.5" customHeight="1">
      <c r="A692" s="52" t="s">
        <v>1382</v>
      </c>
      <c r="B692" s="23" t="s">
        <v>660</v>
      </c>
      <c r="C692" s="18">
        <v>164.201</v>
      </c>
      <c r="D692" s="8" t="s">
        <v>837</v>
      </c>
      <c r="E692" s="1" t="s">
        <v>452</v>
      </c>
      <c r="F692" s="1">
        <v>0.5</v>
      </c>
      <c r="G692" s="24">
        <v>0.8</v>
      </c>
      <c r="H692" s="24">
        <v>1</v>
      </c>
      <c r="I692" s="24">
        <v>1.6</v>
      </c>
      <c r="J692" s="24">
        <v>2.5</v>
      </c>
      <c r="K692" s="24">
        <v>3</v>
      </c>
      <c r="L692" s="24">
        <v>5</v>
      </c>
      <c r="M692" s="24">
        <v>5.3</v>
      </c>
      <c r="N692" s="25">
        <v>10</v>
      </c>
      <c r="O692" s="24">
        <v>8.5</v>
      </c>
      <c r="P692" s="25"/>
      <c r="Q692" s="24"/>
      <c r="R692" s="24"/>
      <c r="S692" s="24"/>
      <c r="T692" s="24"/>
      <c r="U692" s="24"/>
      <c r="V692" s="24">
        <v>2.5</v>
      </c>
      <c r="W692" s="8" t="s">
        <v>1883</v>
      </c>
      <c r="X692" s="8" t="s">
        <v>114</v>
      </c>
    </row>
    <row r="693" spans="1:24" ht="58.5" customHeight="1">
      <c r="A693" s="51" t="s">
        <v>607</v>
      </c>
      <c r="B693" s="23" t="s">
        <v>924</v>
      </c>
      <c r="C693" s="18">
        <v>176.69</v>
      </c>
      <c r="D693" s="8" t="s">
        <v>1429</v>
      </c>
      <c r="E693" s="8" t="s">
        <v>1216</v>
      </c>
      <c r="F693" s="8">
        <v>5</v>
      </c>
      <c r="G693" s="8">
        <v>6.6</v>
      </c>
      <c r="H693" s="8">
        <v>10</v>
      </c>
      <c r="I693" s="8">
        <v>10.6</v>
      </c>
      <c r="J693" s="8">
        <v>25</v>
      </c>
      <c r="K693" s="8">
        <v>12.6</v>
      </c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1">
        <v>2.7</v>
      </c>
      <c r="W693" s="8" t="s">
        <v>1883</v>
      </c>
      <c r="X693" s="8" t="s">
        <v>1163</v>
      </c>
    </row>
    <row r="694" spans="1:24" ht="72" customHeight="1">
      <c r="A694" s="51" t="s">
        <v>727</v>
      </c>
      <c r="B694" s="23" t="s">
        <v>726</v>
      </c>
      <c r="C694" s="18">
        <v>60.095</v>
      </c>
      <c r="D694" s="8" t="s">
        <v>889</v>
      </c>
      <c r="E694" s="8" t="s">
        <v>1216</v>
      </c>
      <c r="F694" s="8">
        <v>10</v>
      </c>
      <c r="G694" s="8">
        <v>1.7</v>
      </c>
      <c r="H694" s="8">
        <v>25</v>
      </c>
      <c r="I694" s="8">
        <v>1.1</v>
      </c>
      <c r="J694" s="8">
        <v>50</v>
      </c>
      <c r="K694" s="8">
        <v>1</v>
      </c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1" t="s">
        <v>1021</v>
      </c>
      <c r="W694" s="8" t="s">
        <v>1884</v>
      </c>
      <c r="X694" s="8" t="s">
        <v>1163</v>
      </c>
    </row>
    <row r="695" spans="1:24" s="46" customFormat="1" ht="78.75">
      <c r="A695" s="55" t="s">
        <v>1834</v>
      </c>
      <c r="B695" s="60" t="s">
        <v>1429</v>
      </c>
      <c r="C695" s="60" t="s">
        <v>1429</v>
      </c>
      <c r="D695" s="47" t="s">
        <v>1429</v>
      </c>
      <c r="E695" s="48" t="s">
        <v>1216</v>
      </c>
      <c r="F695" s="48">
        <v>1</v>
      </c>
      <c r="G695" s="48">
        <v>1.3</v>
      </c>
      <c r="H695" s="46">
        <v>5</v>
      </c>
      <c r="I695" s="48">
        <v>1.8</v>
      </c>
      <c r="J695" s="46">
        <v>10</v>
      </c>
      <c r="K695" s="48">
        <v>1.2</v>
      </c>
      <c r="L695" s="48">
        <v>15</v>
      </c>
      <c r="M695" s="48">
        <v>2.3</v>
      </c>
      <c r="N695" s="48">
        <v>25</v>
      </c>
      <c r="O695" s="48">
        <v>2.9</v>
      </c>
      <c r="P695" s="48"/>
      <c r="Q695" s="48"/>
      <c r="R695" s="48"/>
      <c r="S695" s="48"/>
      <c r="T695" s="48"/>
      <c r="U695" s="48"/>
      <c r="V695" s="46" t="s">
        <v>1021</v>
      </c>
      <c r="W695" s="8" t="s">
        <v>1884</v>
      </c>
      <c r="X695" s="48" t="s">
        <v>1671</v>
      </c>
    </row>
    <row r="696" spans="1:24" s="46" customFormat="1" ht="45.75" customHeight="1">
      <c r="A696" s="55" t="s">
        <v>1747</v>
      </c>
      <c r="B696" s="49" t="s">
        <v>1429</v>
      </c>
      <c r="C696" s="47">
        <v>148.27</v>
      </c>
      <c r="D696" s="49" t="s">
        <v>1429</v>
      </c>
      <c r="E696" s="48" t="s">
        <v>1216</v>
      </c>
      <c r="F696" s="48">
        <v>1</v>
      </c>
      <c r="G696" s="48">
        <v>1.3</v>
      </c>
      <c r="H696" s="48">
        <v>5</v>
      </c>
      <c r="I696" s="48">
        <v>1.8</v>
      </c>
      <c r="J696" s="48">
        <v>10</v>
      </c>
      <c r="K696" s="48">
        <v>1.2</v>
      </c>
      <c r="L696" s="48">
        <v>15</v>
      </c>
      <c r="M696" s="48">
        <v>2.3</v>
      </c>
      <c r="N696" s="48">
        <v>25</v>
      </c>
      <c r="O696" s="48">
        <v>2.9</v>
      </c>
      <c r="P696" s="48"/>
      <c r="Q696" s="48"/>
      <c r="R696" s="48"/>
      <c r="S696" s="48"/>
      <c r="T696" s="48"/>
      <c r="U696" s="48"/>
      <c r="V696" s="46" t="s">
        <v>1021</v>
      </c>
      <c r="W696" s="8" t="s">
        <v>1884</v>
      </c>
      <c r="X696" s="48" t="s">
        <v>201</v>
      </c>
    </row>
    <row r="697" spans="1:24" ht="91.5" customHeight="1">
      <c r="A697" s="51" t="s">
        <v>1748</v>
      </c>
      <c r="B697" s="23" t="s">
        <v>1429</v>
      </c>
      <c r="C697" s="18">
        <v>150.27</v>
      </c>
      <c r="D697" s="23" t="s">
        <v>1429</v>
      </c>
      <c r="E697" s="8" t="s">
        <v>1216</v>
      </c>
      <c r="F697" s="8">
        <v>0.5</v>
      </c>
      <c r="G697" s="8">
        <v>0.9</v>
      </c>
      <c r="H697" s="8">
        <v>5</v>
      </c>
      <c r="I697" s="8">
        <v>1.9</v>
      </c>
      <c r="J697" s="8">
        <v>15</v>
      </c>
      <c r="K697" s="8">
        <v>6.6</v>
      </c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24">
        <v>7.340425531914894</v>
      </c>
      <c r="W697" s="8" t="s">
        <v>1883</v>
      </c>
      <c r="X697" s="8" t="s">
        <v>361</v>
      </c>
    </row>
    <row r="698" spans="1:24" ht="93.75" customHeight="1">
      <c r="A698" s="52" t="s">
        <v>984</v>
      </c>
      <c r="B698" s="60" t="s">
        <v>1429</v>
      </c>
      <c r="C698" s="60" t="s">
        <v>1429</v>
      </c>
      <c r="D698" s="18" t="s">
        <v>1429</v>
      </c>
      <c r="E698" s="8" t="s">
        <v>1216</v>
      </c>
      <c r="F698" s="8">
        <v>0.5</v>
      </c>
      <c r="G698" s="8">
        <v>0.94</v>
      </c>
      <c r="H698" s="1">
        <v>5</v>
      </c>
      <c r="I698" s="8">
        <v>1.9</v>
      </c>
      <c r="J698" s="8">
        <v>15</v>
      </c>
      <c r="K698" s="8">
        <v>6.6</v>
      </c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24">
        <v>7.340425531914894</v>
      </c>
      <c r="W698" s="8" t="s">
        <v>1883</v>
      </c>
      <c r="X698" s="8" t="s">
        <v>1673</v>
      </c>
    </row>
    <row r="699" spans="1:24" ht="79.5" customHeight="1">
      <c r="A699" s="34" t="s">
        <v>1031</v>
      </c>
      <c r="B699" s="1" t="s">
        <v>198</v>
      </c>
      <c r="C699" s="18">
        <v>126.16</v>
      </c>
      <c r="D699" s="1" t="s">
        <v>636</v>
      </c>
      <c r="E699" s="1" t="s">
        <v>704</v>
      </c>
      <c r="F699" s="1">
        <v>0.25</v>
      </c>
      <c r="G699" s="18">
        <v>1.36</v>
      </c>
      <c r="H699" s="1">
        <v>2.5</v>
      </c>
      <c r="I699" s="18">
        <v>1.35</v>
      </c>
      <c r="J699" s="1">
        <v>25</v>
      </c>
      <c r="K699" s="18">
        <v>1.24</v>
      </c>
      <c r="V699" s="1" t="s">
        <v>1021</v>
      </c>
      <c r="W699" s="8" t="s">
        <v>1884</v>
      </c>
      <c r="X699" s="1" t="s">
        <v>1874</v>
      </c>
    </row>
    <row r="700" spans="1:24" ht="64.5" customHeight="1">
      <c r="A700" s="51" t="s">
        <v>1218</v>
      </c>
      <c r="B700" s="23" t="s">
        <v>1052</v>
      </c>
      <c r="C700" s="18">
        <v>206.29</v>
      </c>
      <c r="D700" s="8" t="s">
        <v>1429</v>
      </c>
      <c r="E700" s="8" t="s">
        <v>1216</v>
      </c>
      <c r="F700" s="24">
        <v>12</v>
      </c>
      <c r="G700" s="8">
        <v>1.8</v>
      </c>
      <c r="H700" s="24">
        <v>29</v>
      </c>
      <c r="I700" s="8">
        <v>1.8</v>
      </c>
      <c r="J700" s="24">
        <v>59</v>
      </c>
      <c r="K700" s="8">
        <v>2.2</v>
      </c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1" t="s">
        <v>1021</v>
      </c>
      <c r="W700" s="8" t="s">
        <v>1884</v>
      </c>
      <c r="X700" s="8" t="s">
        <v>1163</v>
      </c>
    </row>
    <row r="701" spans="1:24" ht="91.5" customHeight="1">
      <c r="A701" s="51" t="s">
        <v>1835</v>
      </c>
      <c r="B701" s="23" t="s">
        <v>1836</v>
      </c>
      <c r="C701" s="18">
        <v>134.17</v>
      </c>
      <c r="D701" s="8" t="s">
        <v>1429</v>
      </c>
      <c r="E701" s="8" t="s">
        <v>304</v>
      </c>
      <c r="F701" s="8">
        <v>60</v>
      </c>
      <c r="G701" s="8">
        <v>1.1</v>
      </c>
      <c r="H701" s="8">
        <v>80</v>
      </c>
      <c r="I701" s="8">
        <v>1.4</v>
      </c>
      <c r="J701" s="25">
        <v>100</v>
      </c>
      <c r="K701" s="8">
        <v>0.8</v>
      </c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1" t="s">
        <v>1021</v>
      </c>
      <c r="W701" s="8" t="s">
        <v>1884</v>
      </c>
      <c r="X701" s="8" t="s">
        <v>201</v>
      </c>
    </row>
    <row r="702" spans="1:24" ht="132.75" customHeight="1">
      <c r="A702" s="51" t="s">
        <v>1294</v>
      </c>
      <c r="B702" s="23" t="s">
        <v>839</v>
      </c>
      <c r="C702" s="18">
        <v>206.29</v>
      </c>
      <c r="D702" s="8" t="s">
        <v>565</v>
      </c>
      <c r="E702" s="8" t="s">
        <v>1216</v>
      </c>
      <c r="F702" s="8">
        <v>0.6</v>
      </c>
      <c r="G702" s="8">
        <v>3</v>
      </c>
      <c r="H702" s="8">
        <v>1.2</v>
      </c>
      <c r="I702" s="8">
        <v>5.7</v>
      </c>
      <c r="J702" s="24">
        <v>3</v>
      </c>
      <c r="K702" s="8">
        <v>10.7</v>
      </c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1">
        <v>0.6</v>
      </c>
      <c r="W702" s="8" t="s">
        <v>1883</v>
      </c>
      <c r="X702" s="8" t="s">
        <v>1163</v>
      </c>
    </row>
    <row r="703" spans="1:24" ht="52.5" customHeight="1">
      <c r="A703" s="52" t="s">
        <v>1749</v>
      </c>
      <c r="B703" s="18" t="s">
        <v>44</v>
      </c>
      <c r="C703" s="18">
        <v>138.25</v>
      </c>
      <c r="D703" s="8" t="s">
        <v>1429</v>
      </c>
      <c r="E703" s="8" t="s">
        <v>1216</v>
      </c>
      <c r="F703" s="8">
        <v>1</v>
      </c>
      <c r="G703" s="8">
        <v>0.84</v>
      </c>
      <c r="H703" s="1">
        <v>10</v>
      </c>
      <c r="I703" s="1">
        <v>1</v>
      </c>
      <c r="J703" s="8">
        <v>25</v>
      </c>
      <c r="K703" s="8">
        <v>2.9</v>
      </c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1" t="s">
        <v>1021</v>
      </c>
      <c r="W703" s="8" t="s">
        <v>1884</v>
      </c>
      <c r="X703" s="8" t="s">
        <v>201</v>
      </c>
    </row>
    <row r="704" spans="1:24" ht="73.5" customHeight="1">
      <c r="A704" s="52" t="s">
        <v>1051</v>
      </c>
      <c r="B704" s="18" t="s">
        <v>1429</v>
      </c>
      <c r="C704" s="18">
        <v>138.26</v>
      </c>
      <c r="D704" s="8" t="s">
        <v>1429</v>
      </c>
      <c r="E704" s="8" t="s">
        <v>1216</v>
      </c>
      <c r="F704" s="8">
        <v>1</v>
      </c>
      <c r="G704" s="8">
        <v>1.2</v>
      </c>
      <c r="H704" s="1">
        <v>10</v>
      </c>
      <c r="I704" s="1">
        <v>0.71</v>
      </c>
      <c r="J704" s="8">
        <v>25</v>
      </c>
      <c r="K704" s="1">
        <v>1.4</v>
      </c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1" t="s">
        <v>1021</v>
      </c>
      <c r="W704" s="8" t="s">
        <v>1884</v>
      </c>
      <c r="X704" s="8" t="s">
        <v>361</v>
      </c>
    </row>
    <row r="705" spans="1:24" ht="72.75" customHeight="1">
      <c r="A705" s="51" t="s">
        <v>1350</v>
      </c>
      <c r="B705" s="23" t="s">
        <v>1262</v>
      </c>
      <c r="C705" s="18">
        <v>270.46</v>
      </c>
      <c r="D705" s="8" t="s">
        <v>440</v>
      </c>
      <c r="E705" s="8" t="s">
        <v>1216</v>
      </c>
      <c r="F705" s="8">
        <v>25</v>
      </c>
      <c r="G705" s="8">
        <v>2.1</v>
      </c>
      <c r="H705" s="8">
        <v>50</v>
      </c>
      <c r="I705" s="8">
        <v>3.3</v>
      </c>
      <c r="J705" s="8">
        <v>100</v>
      </c>
      <c r="K705" s="8">
        <v>3.4</v>
      </c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1">
        <v>44</v>
      </c>
      <c r="W705" s="8" t="s">
        <v>1883</v>
      </c>
      <c r="X705" s="8" t="s">
        <v>1163</v>
      </c>
    </row>
    <row r="706" spans="1:24" ht="69" customHeight="1">
      <c r="A706" s="34" t="s">
        <v>1430</v>
      </c>
      <c r="B706" s="1" t="s">
        <v>105</v>
      </c>
      <c r="C706" s="18">
        <v>226.32</v>
      </c>
      <c r="D706" s="1" t="s">
        <v>157</v>
      </c>
      <c r="E706" s="1" t="s">
        <v>1216</v>
      </c>
      <c r="F706" s="1">
        <v>0.1</v>
      </c>
      <c r="G706" s="1">
        <v>1.5</v>
      </c>
      <c r="H706" s="1">
        <v>0.5</v>
      </c>
      <c r="I706" s="1">
        <v>3.85</v>
      </c>
      <c r="J706" s="1">
        <v>1</v>
      </c>
      <c r="K706" s="1">
        <v>2.39</v>
      </c>
      <c r="L706" s="1">
        <v>2</v>
      </c>
      <c r="M706" s="1">
        <v>1.42</v>
      </c>
      <c r="V706" s="24">
        <v>0.3553191489361702</v>
      </c>
      <c r="W706" s="8" t="s">
        <v>1883</v>
      </c>
      <c r="X706" s="1" t="s">
        <v>115</v>
      </c>
    </row>
    <row r="707" spans="1:24" ht="81.75" customHeight="1">
      <c r="A707" s="51" t="s">
        <v>1837</v>
      </c>
      <c r="B707" s="23" t="s">
        <v>1429</v>
      </c>
      <c r="C707" s="18">
        <v>339.56</v>
      </c>
      <c r="D707" s="23" t="s">
        <v>1429</v>
      </c>
      <c r="E707" s="8" t="s">
        <v>266</v>
      </c>
      <c r="F707" s="8">
        <v>1</v>
      </c>
      <c r="G707" s="8">
        <v>1.2</v>
      </c>
      <c r="H707" s="8">
        <v>5</v>
      </c>
      <c r="I707" s="8">
        <v>1.1</v>
      </c>
      <c r="J707" s="8">
        <v>10</v>
      </c>
      <c r="K707" s="8">
        <v>1.5</v>
      </c>
      <c r="L707" s="8">
        <v>20</v>
      </c>
      <c r="M707" s="8">
        <v>1.3</v>
      </c>
      <c r="N707" s="8"/>
      <c r="O707" s="8"/>
      <c r="P707" s="8"/>
      <c r="Q707" s="8"/>
      <c r="R707" s="8"/>
      <c r="S707" s="8"/>
      <c r="T707" s="8"/>
      <c r="U707" s="8"/>
      <c r="V707" s="24" t="s">
        <v>1021</v>
      </c>
      <c r="W707" s="8" t="s">
        <v>1884</v>
      </c>
      <c r="X707" s="8" t="s">
        <v>201</v>
      </c>
    </row>
    <row r="708" spans="1:24" ht="47.25">
      <c r="A708" s="34" t="s">
        <v>1384</v>
      </c>
      <c r="B708" s="18" t="s">
        <v>46</v>
      </c>
      <c r="C708" s="18" t="s">
        <v>1429</v>
      </c>
      <c r="D708" s="1" t="s">
        <v>66</v>
      </c>
      <c r="E708" s="1" t="s">
        <v>866</v>
      </c>
      <c r="F708" s="24">
        <v>1</v>
      </c>
      <c r="G708" s="24">
        <v>1.2</v>
      </c>
      <c r="H708" s="24">
        <v>2.5</v>
      </c>
      <c r="I708" s="24">
        <v>1.8</v>
      </c>
      <c r="J708" s="24">
        <v>5</v>
      </c>
      <c r="K708" s="24">
        <v>2</v>
      </c>
      <c r="L708" s="24">
        <v>10</v>
      </c>
      <c r="M708" s="24">
        <v>7.4</v>
      </c>
      <c r="N708" s="24">
        <v>25</v>
      </c>
      <c r="O708" s="1">
        <v>11.8</v>
      </c>
      <c r="V708" s="1">
        <v>5.9</v>
      </c>
      <c r="W708" s="8" t="s">
        <v>1883</v>
      </c>
      <c r="X708" s="8" t="s">
        <v>30</v>
      </c>
    </row>
    <row r="709" spans="1:24" ht="47.25">
      <c r="A709" s="34" t="s">
        <v>1417</v>
      </c>
      <c r="B709" s="18" t="s">
        <v>650</v>
      </c>
      <c r="C709" s="18" t="s">
        <v>1429</v>
      </c>
      <c r="D709" s="1" t="s">
        <v>66</v>
      </c>
      <c r="E709" s="1" t="s">
        <v>866</v>
      </c>
      <c r="F709" s="1">
        <v>10</v>
      </c>
      <c r="G709" s="24">
        <v>1.7</v>
      </c>
      <c r="H709" s="24">
        <v>25</v>
      </c>
      <c r="I709" s="24">
        <v>2.5</v>
      </c>
      <c r="J709" s="24">
        <v>50</v>
      </c>
      <c r="K709" s="24">
        <v>3.6</v>
      </c>
      <c r="L709" s="24">
        <v>75</v>
      </c>
      <c r="M709" s="24">
        <v>10.8</v>
      </c>
      <c r="N709" s="24">
        <v>100</v>
      </c>
      <c r="O709" s="1">
        <v>16.2</v>
      </c>
      <c r="V709" s="1">
        <v>36.4</v>
      </c>
      <c r="W709" s="8" t="s">
        <v>1883</v>
      </c>
      <c r="X709" s="8" t="s">
        <v>30</v>
      </c>
    </row>
    <row r="710" spans="1:24" ht="31.5">
      <c r="A710" s="51" t="s">
        <v>784</v>
      </c>
      <c r="B710" s="23" t="s">
        <v>785</v>
      </c>
      <c r="C710" s="18">
        <v>582.578</v>
      </c>
      <c r="D710" s="8" t="s">
        <v>1375</v>
      </c>
      <c r="E710" s="8" t="s">
        <v>1216</v>
      </c>
      <c r="F710" s="8">
        <v>5</v>
      </c>
      <c r="G710" s="8">
        <v>2.2</v>
      </c>
      <c r="H710" s="8">
        <v>10</v>
      </c>
      <c r="I710" s="8">
        <v>0.8</v>
      </c>
      <c r="J710" s="8">
        <v>25</v>
      </c>
      <c r="K710" s="8">
        <v>1</v>
      </c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1" t="s">
        <v>1021</v>
      </c>
      <c r="W710" s="8" t="s">
        <v>1884</v>
      </c>
      <c r="X710" s="8" t="s">
        <v>1163</v>
      </c>
    </row>
    <row r="711" spans="1:24" ht="54.75" customHeight="1">
      <c r="A711" s="51" t="s">
        <v>1334</v>
      </c>
      <c r="B711" s="23" t="s">
        <v>672</v>
      </c>
      <c r="C711" s="18">
        <v>90.0779</v>
      </c>
      <c r="D711" s="8" t="s">
        <v>837</v>
      </c>
      <c r="E711" s="8" t="s">
        <v>1255</v>
      </c>
      <c r="F711" s="8">
        <v>5</v>
      </c>
      <c r="G711" s="8">
        <v>1</v>
      </c>
      <c r="H711" s="8">
        <v>10</v>
      </c>
      <c r="I711" s="8">
        <v>1.4</v>
      </c>
      <c r="J711" s="8">
        <v>25</v>
      </c>
      <c r="K711" s="8">
        <v>2.2</v>
      </c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1" t="s">
        <v>1021</v>
      </c>
      <c r="W711" s="8" t="s">
        <v>1884</v>
      </c>
      <c r="X711" s="8" t="s">
        <v>1163</v>
      </c>
    </row>
    <row r="712" spans="1:24" ht="31.5">
      <c r="A712" s="51" t="s">
        <v>408</v>
      </c>
      <c r="B712" s="23" t="s">
        <v>703</v>
      </c>
      <c r="C712" s="18">
        <v>338.44</v>
      </c>
      <c r="D712" s="8" t="s">
        <v>837</v>
      </c>
      <c r="E712" s="8" t="s">
        <v>1255</v>
      </c>
      <c r="F712" s="8">
        <v>1</v>
      </c>
      <c r="G712" s="8">
        <v>12.1</v>
      </c>
      <c r="H712" s="8">
        <v>10</v>
      </c>
      <c r="I712" s="8">
        <v>29.7</v>
      </c>
      <c r="J712" s="8">
        <v>25</v>
      </c>
      <c r="K712" s="8">
        <v>29.3</v>
      </c>
      <c r="L712" s="8">
        <v>50</v>
      </c>
      <c r="M712" s="8">
        <v>36</v>
      </c>
      <c r="N712" s="8"/>
      <c r="O712" s="8"/>
      <c r="P712" s="8"/>
      <c r="Q712" s="8"/>
      <c r="R712" s="8"/>
      <c r="S712" s="8"/>
      <c r="T712" s="8"/>
      <c r="U712" s="8"/>
      <c r="V712" s="1">
        <v>0.3</v>
      </c>
      <c r="W712" s="8" t="s">
        <v>1883</v>
      </c>
      <c r="X712" s="8" t="s">
        <v>1163</v>
      </c>
    </row>
    <row r="713" spans="1:24" ht="43.5" customHeight="1">
      <c r="A713" s="34" t="s">
        <v>491</v>
      </c>
      <c r="B713" s="60" t="s">
        <v>1429</v>
      </c>
      <c r="C713" s="60" t="s">
        <v>1429</v>
      </c>
      <c r="D713" s="1" t="s">
        <v>1429</v>
      </c>
      <c r="E713" s="1" t="s">
        <v>704</v>
      </c>
      <c r="F713" s="1">
        <v>5</v>
      </c>
      <c r="G713" s="18">
        <v>1.62</v>
      </c>
      <c r="H713" s="1">
        <v>10</v>
      </c>
      <c r="I713" s="18">
        <v>2.36</v>
      </c>
      <c r="J713" s="8">
        <v>25</v>
      </c>
      <c r="K713" s="18">
        <v>3.03</v>
      </c>
      <c r="V713" s="24">
        <v>24.32835820895523</v>
      </c>
      <c r="W713" s="8" t="s">
        <v>1883</v>
      </c>
      <c r="X713" s="8" t="s">
        <v>1586</v>
      </c>
    </row>
    <row r="714" spans="1:24" ht="31.5">
      <c r="A714" s="51" t="s">
        <v>721</v>
      </c>
      <c r="B714" s="23" t="s">
        <v>47</v>
      </c>
      <c r="C714" s="18">
        <v>325.287</v>
      </c>
      <c r="D714" s="8" t="s">
        <v>67</v>
      </c>
      <c r="E714" s="8" t="s">
        <v>1255</v>
      </c>
      <c r="F714" s="8">
        <v>2.5</v>
      </c>
      <c r="G714" s="8">
        <v>0.7</v>
      </c>
      <c r="H714" s="8">
        <v>5</v>
      </c>
      <c r="I714" s="8">
        <v>0.8</v>
      </c>
      <c r="J714" s="8">
        <v>10</v>
      </c>
      <c r="K714" s="8">
        <v>1</v>
      </c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1" t="s">
        <v>1021</v>
      </c>
      <c r="W714" s="8" t="s">
        <v>1884</v>
      </c>
      <c r="X714" s="1" t="s">
        <v>382</v>
      </c>
    </row>
    <row r="715" spans="1:24" ht="47.25">
      <c r="A715" s="52" t="s">
        <v>581</v>
      </c>
      <c r="B715" s="23" t="s">
        <v>88</v>
      </c>
      <c r="C715" s="18" t="s">
        <v>1429</v>
      </c>
      <c r="D715" s="8" t="s">
        <v>225</v>
      </c>
      <c r="E715" s="1" t="s">
        <v>866</v>
      </c>
      <c r="F715" s="1">
        <v>2.5</v>
      </c>
      <c r="G715" s="24">
        <v>0.9</v>
      </c>
      <c r="H715" s="1">
        <v>5</v>
      </c>
      <c r="I715" s="24">
        <v>2.1</v>
      </c>
      <c r="J715" s="25">
        <v>10</v>
      </c>
      <c r="K715" s="24">
        <v>5.1</v>
      </c>
      <c r="L715" s="25">
        <v>25</v>
      </c>
      <c r="M715" s="24">
        <v>10.3</v>
      </c>
      <c r="N715" s="25">
        <v>50</v>
      </c>
      <c r="O715" s="24">
        <v>13.1</v>
      </c>
      <c r="V715" s="1">
        <v>6.5</v>
      </c>
      <c r="W715" s="8" t="s">
        <v>1883</v>
      </c>
      <c r="X715" s="8" t="s">
        <v>498</v>
      </c>
    </row>
    <row r="716" spans="1:24" ht="31.5">
      <c r="A716" s="52" t="s">
        <v>1811</v>
      </c>
      <c r="B716" s="1" t="s">
        <v>1158</v>
      </c>
      <c r="C716" s="18">
        <v>204.3</v>
      </c>
      <c r="D716" s="1" t="s">
        <v>645</v>
      </c>
      <c r="E716" s="1" t="s">
        <v>1216</v>
      </c>
      <c r="F716" s="1">
        <v>1</v>
      </c>
      <c r="G716" s="24">
        <v>1.3</v>
      </c>
      <c r="H716" s="1">
        <v>2.5</v>
      </c>
      <c r="I716" s="24">
        <v>2.5</v>
      </c>
      <c r="J716" s="1">
        <v>10</v>
      </c>
      <c r="K716" s="24">
        <v>2</v>
      </c>
      <c r="L716" s="24">
        <v>25</v>
      </c>
      <c r="M716" s="24">
        <v>3.7</v>
      </c>
      <c r="N716" s="25">
        <v>50</v>
      </c>
      <c r="O716" s="24">
        <v>9.3</v>
      </c>
      <c r="V716" s="24">
        <v>19</v>
      </c>
      <c r="W716" s="8" t="s">
        <v>1883</v>
      </c>
      <c r="X716" s="8" t="s">
        <v>1049</v>
      </c>
    </row>
    <row r="717" spans="1:24" ht="91.5" customHeight="1">
      <c r="A717" s="51" t="s">
        <v>411</v>
      </c>
      <c r="B717" s="23" t="s">
        <v>894</v>
      </c>
      <c r="C717" s="18">
        <v>136.24</v>
      </c>
      <c r="D717" s="8" t="s">
        <v>535</v>
      </c>
      <c r="E717" s="8" t="s">
        <v>1216</v>
      </c>
      <c r="F717" s="8">
        <v>25</v>
      </c>
      <c r="G717" s="8">
        <v>1.8</v>
      </c>
      <c r="H717" s="8">
        <v>50</v>
      </c>
      <c r="I717" s="8">
        <v>2.4</v>
      </c>
      <c r="J717" s="8">
        <v>100</v>
      </c>
      <c r="K717" s="8">
        <v>4</v>
      </c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1">
        <v>69</v>
      </c>
      <c r="W717" s="8" t="s">
        <v>1883</v>
      </c>
      <c r="X717" s="8" t="s">
        <v>1163</v>
      </c>
    </row>
    <row r="718" spans="1:24" ht="31.5">
      <c r="A718" s="51" t="s">
        <v>1206</v>
      </c>
      <c r="B718" s="1" t="s">
        <v>506</v>
      </c>
      <c r="C718" s="18">
        <v>154.25</v>
      </c>
      <c r="D718" s="8" t="s">
        <v>482</v>
      </c>
      <c r="E718" s="8" t="s">
        <v>1216</v>
      </c>
      <c r="F718" s="8">
        <v>25</v>
      </c>
      <c r="G718" s="8">
        <v>2.5</v>
      </c>
      <c r="H718" s="8">
        <v>50</v>
      </c>
      <c r="I718" s="8">
        <v>4.8</v>
      </c>
      <c r="J718" s="8">
        <v>100</v>
      </c>
      <c r="K718" s="8">
        <v>8.3</v>
      </c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1">
        <v>30</v>
      </c>
      <c r="W718" s="8" t="s">
        <v>1883</v>
      </c>
      <c r="X718" s="8" t="s">
        <v>1163</v>
      </c>
    </row>
    <row r="719" spans="1:24" ht="120.75" customHeight="1">
      <c r="A719" s="34" t="s">
        <v>619</v>
      </c>
      <c r="B719" s="23" t="s">
        <v>1429</v>
      </c>
      <c r="C719" s="23" t="s">
        <v>352</v>
      </c>
      <c r="D719" s="8" t="s">
        <v>1429</v>
      </c>
      <c r="E719" s="8" t="s">
        <v>1216</v>
      </c>
      <c r="F719" s="8">
        <v>1</v>
      </c>
      <c r="G719" s="24">
        <v>1</v>
      </c>
      <c r="H719" s="8">
        <v>10</v>
      </c>
      <c r="I719" s="8">
        <v>1.3</v>
      </c>
      <c r="J719" s="8">
        <v>30</v>
      </c>
      <c r="K719" s="8">
        <v>1.3</v>
      </c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1" t="s">
        <v>1021</v>
      </c>
      <c r="W719" s="8" t="s">
        <v>1884</v>
      </c>
      <c r="X719" s="1" t="s">
        <v>215</v>
      </c>
    </row>
    <row r="720" spans="1:24" ht="222" customHeight="1">
      <c r="A720" s="34" t="s">
        <v>516</v>
      </c>
      <c r="B720" s="23" t="s">
        <v>1429</v>
      </c>
      <c r="C720" s="23" t="s">
        <v>317</v>
      </c>
      <c r="D720" s="8" t="s">
        <v>1429</v>
      </c>
      <c r="E720" s="8" t="s">
        <v>1216</v>
      </c>
      <c r="F720" s="8">
        <v>1</v>
      </c>
      <c r="G720" s="8">
        <v>1.2</v>
      </c>
      <c r="H720" s="8">
        <v>5</v>
      </c>
      <c r="I720" s="8">
        <v>2</v>
      </c>
      <c r="J720" s="8">
        <v>15</v>
      </c>
      <c r="K720" s="8">
        <v>4.2</v>
      </c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24">
        <v>9.545454545454545</v>
      </c>
      <c r="W720" s="8" t="s">
        <v>1883</v>
      </c>
      <c r="X720" s="1" t="s">
        <v>215</v>
      </c>
    </row>
    <row r="721" spans="1:24" ht="64.5" customHeight="1">
      <c r="A721" s="34" t="s">
        <v>758</v>
      </c>
      <c r="B721" s="1" t="s">
        <v>226</v>
      </c>
      <c r="C721" s="18">
        <v>280.45</v>
      </c>
      <c r="D721" s="1" t="s">
        <v>5</v>
      </c>
      <c r="E721" s="1" t="s">
        <v>1216</v>
      </c>
      <c r="F721" s="1">
        <v>10</v>
      </c>
      <c r="G721" s="24">
        <v>1.5</v>
      </c>
      <c r="H721" s="1">
        <v>25</v>
      </c>
      <c r="I721" s="24">
        <v>7</v>
      </c>
      <c r="J721" s="8">
        <v>50</v>
      </c>
      <c r="K721" s="24">
        <v>9.1</v>
      </c>
      <c r="V721" s="24">
        <v>14.09090909090909</v>
      </c>
      <c r="W721" s="8" t="s">
        <v>1883</v>
      </c>
      <c r="X721" s="8" t="s">
        <v>1543</v>
      </c>
    </row>
    <row r="722" spans="1:24" ht="84" customHeight="1">
      <c r="A722" s="34" t="s">
        <v>977</v>
      </c>
      <c r="B722" s="1" t="s">
        <v>41</v>
      </c>
      <c r="C722" s="18">
        <v>278.43</v>
      </c>
      <c r="D722" s="1" t="s">
        <v>440</v>
      </c>
      <c r="E722" s="1" t="s">
        <v>1216</v>
      </c>
      <c r="F722" s="1">
        <v>10</v>
      </c>
      <c r="G722" s="24">
        <v>3.1</v>
      </c>
      <c r="H722" s="1">
        <v>25</v>
      </c>
      <c r="I722" s="24">
        <v>9.3</v>
      </c>
      <c r="J722" s="8">
        <v>50</v>
      </c>
      <c r="K722" s="24">
        <v>10.3</v>
      </c>
      <c r="V722" s="24">
        <v>9.853297889084857</v>
      </c>
      <c r="W722" s="8" t="s">
        <v>1883</v>
      </c>
      <c r="X722" s="8" t="s">
        <v>1543</v>
      </c>
    </row>
    <row r="723" spans="1:24" ht="47.25">
      <c r="A723" s="52" t="s">
        <v>961</v>
      </c>
      <c r="B723" s="1" t="s">
        <v>42</v>
      </c>
      <c r="C723" s="18" t="s">
        <v>1429</v>
      </c>
      <c r="D723" s="1" t="s">
        <v>19</v>
      </c>
      <c r="E723" s="1" t="s">
        <v>866</v>
      </c>
      <c r="F723" s="1">
        <v>2.5</v>
      </c>
      <c r="G723" s="24">
        <v>2</v>
      </c>
      <c r="H723" s="1">
        <v>5</v>
      </c>
      <c r="I723" s="24">
        <v>2.3</v>
      </c>
      <c r="J723" s="25">
        <v>10</v>
      </c>
      <c r="K723" s="24">
        <v>3.3</v>
      </c>
      <c r="L723" s="25">
        <v>25</v>
      </c>
      <c r="M723" s="24">
        <v>7.9</v>
      </c>
      <c r="N723" s="25">
        <v>50</v>
      </c>
      <c r="O723" s="24">
        <v>16</v>
      </c>
      <c r="V723" s="1">
        <v>8.4</v>
      </c>
      <c r="W723" s="8" t="s">
        <v>1883</v>
      </c>
      <c r="X723" s="8" t="s">
        <v>498</v>
      </c>
    </row>
    <row r="724" spans="1:24" ht="63">
      <c r="A724" s="51" t="s">
        <v>419</v>
      </c>
      <c r="B724" s="23" t="s">
        <v>449</v>
      </c>
      <c r="C724" s="18">
        <v>210.32</v>
      </c>
      <c r="D724" s="8" t="s">
        <v>616</v>
      </c>
      <c r="E724" s="8" t="s">
        <v>1216</v>
      </c>
      <c r="F724" s="8">
        <v>1</v>
      </c>
      <c r="G724" s="8">
        <v>0.6</v>
      </c>
      <c r="H724" s="8">
        <v>2.5</v>
      </c>
      <c r="I724" s="8">
        <v>0.7</v>
      </c>
      <c r="J724" s="8">
        <v>5</v>
      </c>
      <c r="K724" s="8">
        <v>0.6</v>
      </c>
      <c r="L724" s="8">
        <v>10</v>
      </c>
      <c r="M724" s="8">
        <v>1.3</v>
      </c>
      <c r="N724" s="8">
        <v>25</v>
      </c>
      <c r="O724" s="8">
        <v>4.9</v>
      </c>
      <c r="P724" s="8"/>
      <c r="Q724" s="8"/>
      <c r="R724" s="8"/>
      <c r="S724" s="8"/>
      <c r="T724" s="8"/>
      <c r="U724" s="8"/>
      <c r="V724" s="1">
        <v>17</v>
      </c>
      <c r="W724" s="8" t="s">
        <v>1883</v>
      </c>
      <c r="X724" s="8" t="s">
        <v>1163</v>
      </c>
    </row>
    <row r="725" spans="1:24" ht="31.5">
      <c r="A725" s="34" t="s">
        <v>1094</v>
      </c>
      <c r="B725" s="1" t="s">
        <v>102</v>
      </c>
      <c r="C725" s="18">
        <v>116.07</v>
      </c>
      <c r="D725" s="1" t="s">
        <v>175</v>
      </c>
      <c r="E725" s="1" t="s">
        <v>1255</v>
      </c>
      <c r="F725" s="1">
        <v>10</v>
      </c>
      <c r="G725" s="24">
        <v>6.7</v>
      </c>
      <c r="H725" s="1">
        <v>25</v>
      </c>
      <c r="I725" s="24">
        <v>16.1</v>
      </c>
      <c r="J725" s="8">
        <v>50</v>
      </c>
      <c r="K725" s="24">
        <v>16.1</v>
      </c>
      <c r="V725" s="24">
        <v>6.972106929216965</v>
      </c>
      <c r="W725" s="8" t="s">
        <v>1883</v>
      </c>
      <c r="X725" s="8" t="s">
        <v>1543</v>
      </c>
    </row>
    <row r="726" spans="1:24" ht="47.25">
      <c r="A726" s="34" t="s">
        <v>1428</v>
      </c>
      <c r="B726" s="1" t="s">
        <v>199</v>
      </c>
      <c r="C726" s="18">
        <v>223.19</v>
      </c>
      <c r="D726" s="1" t="s">
        <v>636</v>
      </c>
      <c r="E726" s="1" t="s">
        <v>1216</v>
      </c>
      <c r="F726" s="1">
        <v>10</v>
      </c>
      <c r="G726" s="1">
        <v>1.17</v>
      </c>
      <c r="H726" s="1">
        <v>25</v>
      </c>
      <c r="I726" s="1">
        <v>1.88</v>
      </c>
      <c r="J726" s="1">
        <v>50</v>
      </c>
      <c r="K726" s="18">
        <v>2.4</v>
      </c>
      <c r="V726" s="1" t="s">
        <v>1021</v>
      </c>
      <c r="W726" s="8" t="s">
        <v>1884</v>
      </c>
      <c r="X726" s="1" t="s">
        <v>1874</v>
      </c>
    </row>
    <row r="727" spans="1:24" ht="31.5">
      <c r="A727" s="52" t="s">
        <v>1443</v>
      </c>
      <c r="B727" s="23" t="s">
        <v>107</v>
      </c>
      <c r="C727" s="18">
        <v>125.83</v>
      </c>
      <c r="D727" s="1" t="s">
        <v>208</v>
      </c>
      <c r="E727" s="1" t="s">
        <v>1296</v>
      </c>
      <c r="F727" s="1">
        <v>5</v>
      </c>
      <c r="G727" s="18">
        <v>1.1</v>
      </c>
      <c r="H727" s="1">
        <v>10</v>
      </c>
      <c r="I727" s="18">
        <v>0.6</v>
      </c>
      <c r="J727" s="1">
        <v>25</v>
      </c>
      <c r="K727" s="18">
        <v>1</v>
      </c>
      <c r="M727" s="18"/>
      <c r="O727" s="24"/>
      <c r="Q727" s="18"/>
      <c r="S727" s="18"/>
      <c r="U727" s="24"/>
      <c r="V727" s="18" t="s">
        <v>1021</v>
      </c>
      <c r="W727" s="8" t="s">
        <v>1884</v>
      </c>
      <c r="X727" s="1" t="s">
        <v>382</v>
      </c>
    </row>
    <row r="728" spans="1:24" ht="31.5">
      <c r="A728" s="34" t="s">
        <v>654</v>
      </c>
      <c r="B728" s="60" t="s">
        <v>1429</v>
      </c>
      <c r="C728" s="60" t="s">
        <v>1429</v>
      </c>
      <c r="D728" s="1" t="s">
        <v>1429</v>
      </c>
      <c r="E728" s="1" t="s">
        <v>504</v>
      </c>
      <c r="F728" s="1">
        <v>25</v>
      </c>
      <c r="G728" s="1">
        <v>1.8</v>
      </c>
      <c r="H728" s="1">
        <v>50</v>
      </c>
      <c r="I728" s="1">
        <v>3.3</v>
      </c>
      <c r="J728" s="1">
        <v>100</v>
      </c>
      <c r="K728" s="1">
        <v>10.9</v>
      </c>
      <c r="V728" s="24">
        <v>45</v>
      </c>
      <c r="W728" s="8" t="s">
        <v>1883</v>
      </c>
      <c r="X728" s="1" t="s">
        <v>1665</v>
      </c>
    </row>
    <row r="729" spans="1:24" ht="31.5">
      <c r="A729" s="34" t="s">
        <v>639</v>
      </c>
      <c r="B729" s="60" t="s">
        <v>1429</v>
      </c>
      <c r="C729" s="60" t="s">
        <v>1429</v>
      </c>
      <c r="D729" s="1" t="s">
        <v>1429</v>
      </c>
      <c r="E729" s="1" t="s">
        <v>504</v>
      </c>
      <c r="F729" s="1">
        <v>25</v>
      </c>
      <c r="G729" s="1">
        <v>7.4</v>
      </c>
      <c r="H729" s="1">
        <v>50</v>
      </c>
      <c r="I729" s="1">
        <v>9.3</v>
      </c>
      <c r="J729" s="1">
        <v>100</v>
      </c>
      <c r="K729" s="1">
        <v>13.7</v>
      </c>
      <c r="V729" s="24">
        <v>5.021320166043015</v>
      </c>
      <c r="W729" s="8" t="s">
        <v>1883</v>
      </c>
      <c r="X729" s="1" t="s">
        <v>1665</v>
      </c>
    </row>
    <row r="730" spans="1:24" ht="47.25">
      <c r="A730" s="34" t="s">
        <v>1198</v>
      </c>
      <c r="B730" s="23" t="s">
        <v>849</v>
      </c>
      <c r="C730" s="18">
        <v>167.253</v>
      </c>
      <c r="D730" s="8" t="s">
        <v>589</v>
      </c>
      <c r="E730" s="1" t="s">
        <v>1216</v>
      </c>
      <c r="F730" s="1">
        <v>0.1</v>
      </c>
      <c r="G730" s="24">
        <v>2.5</v>
      </c>
      <c r="H730" s="1">
        <v>1</v>
      </c>
      <c r="I730" s="24">
        <v>2.1</v>
      </c>
      <c r="J730" s="1">
        <v>5</v>
      </c>
      <c r="K730" s="24">
        <v>2.1</v>
      </c>
      <c r="V730" s="24" t="s">
        <v>1021</v>
      </c>
      <c r="W730" s="8" t="s">
        <v>1884</v>
      </c>
      <c r="X730" s="1" t="s">
        <v>1448</v>
      </c>
    </row>
    <row r="731" spans="1:24" ht="47.25">
      <c r="A731" s="34" t="s">
        <v>1198</v>
      </c>
      <c r="B731" s="23" t="s">
        <v>849</v>
      </c>
      <c r="C731" s="18">
        <v>167.253</v>
      </c>
      <c r="D731" s="8" t="s">
        <v>589</v>
      </c>
      <c r="E731" s="1" t="s">
        <v>1216</v>
      </c>
      <c r="F731" s="1">
        <v>10</v>
      </c>
      <c r="G731" s="24">
        <v>6.4</v>
      </c>
      <c r="H731" s="1">
        <v>17.5</v>
      </c>
      <c r="I731" s="24">
        <v>7.8</v>
      </c>
      <c r="J731" s="1">
        <v>25</v>
      </c>
      <c r="K731" s="1">
        <v>1.9</v>
      </c>
      <c r="M731" s="24"/>
      <c r="O731" s="24"/>
      <c r="V731" s="24">
        <v>2.56900375410516</v>
      </c>
      <c r="W731" s="8" t="s">
        <v>1883</v>
      </c>
      <c r="X731" s="1" t="s">
        <v>669</v>
      </c>
    </row>
    <row r="732" spans="1:24" ht="47.25">
      <c r="A732" s="34" t="s">
        <v>1198</v>
      </c>
      <c r="B732" s="23" t="s">
        <v>849</v>
      </c>
      <c r="C732" s="18">
        <v>167.253</v>
      </c>
      <c r="D732" s="8" t="s">
        <v>589</v>
      </c>
      <c r="E732" s="1" t="s">
        <v>1216</v>
      </c>
      <c r="F732" s="1">
        <v>2.5</v>
      </c>
      <c r="G732" s="1">
        <v>1.33</v>
      </c>
      <c r="H732" s="1">
        <v>5</v>
      </c>
      <c r="I732" s="1">
        <v>2.23</v>
      </c>
      <c r="J732" s="1">
        <v>10</v>
      </c>
      <c r="K732" s="1">
        <v>2.51</v>
      </c>
      <c r="V732" s="1" t="s">
        <v>1021</v>
      </c>
      <c r="W732" s="8" t="s">
        <v>1884</v>
      </c>
      <c r="X732" s="1" t="s">
        <v>1347</v>
      </c>
    </row>
    <row r="733" spans="1:24" ht="47.25">
      <c r="A733" s="51" t="s">
        <v>1198</v>
      </c>
      <c r="B733" s="23" t="s">
        <v>849</v>
      </c>
      <c r="C733" s="18">
        <v>167.253</v>
      </c>
      <c r="D733" s="8" t="s">
        <v>589</v>
      </c>
      <c r="E733" s="8" t="s">
        <v>704</v>
      </c>
      <c r="F733" s="1">
        <v>10</v>
      </c>
      <c r="G733" s="1">
        <v>5.2</v>
      </c>
      <c r="H733" s="1">
        <v>25</v>
      </c>
      <c r="I733" s="1">
        <v>9.1</v>
      </c>
      <c r="J733" s="1">
        <v>50</v>
      </c>
      <c r="K733" s="1">
        <v>4.8</v>
      </c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24">
        <v>5.963771850219551</v>
      </c>
      <c r="W733" s="8" t="s">
        <v>1883</v>
      </c>
      <c r="X733" s="8" t="s">
        <v>31</v>
      </c>
    </row>
    <row r="734" spans="1:24" ht="47.25">
      <c r="A734" s="51" t="s">
        <v>1198</v>
      </c>
      <c r="B734" s="23" t="s">
        <v>849</v>
      </c>
      <c r="C734" s="18">
        <v>167.253</v>
      </c>
      <c r="D734" s="8" t="s">
        <v>589</v>
      </c>
      <c r="E734" s="8" t="s">
        <v>704</v>
      </c>
      <c r="F734" s="1">
        <v>10</v>
      </c>
      <c r="G734" s="1">
        <v>10</v>
      </c>
      <c r="H734" s="1">
        <v>25</v>
      </c>
      <c r="I734" s="1">
        <v>10.8</v>
      </c>
      <c r="J734" s="1">
        <v>50</v>
      </c>
      <c r="K734" s="1">
        <v>8.1</v>
      </c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36" t="s">
        <v>876</v>
      </c>
      <c r="W734" s="8" t="s">
        <v>1883</v>
      </c>
      <c r="X734" s="8" t="s">
        <v>31</v>
      </c>
    </row>
    <row r="735" spans="1:24" ht="55.5" customHeight="1">
      <c r="A735" s="51" t="s">
        <v>1198</v>
      </c>
      <c r="B735" s="23" t="s">
        <v>849</v>
      </c>
      <c r="C735" s="18">
        <v>167.253</v>
      </c>
      <c r="D735" s="8" t="s">
        <v>589</v>
      </c>
      <c r="E735" s="8" t="s">
        <v>704</v>
      </c>
      <c r="F735" s="1">
        <v>10</v>
      </c>
      <c r="G735" s="1">
        <v>9.8</v>
      </c>
      <c r="H735" s="1">
        <v>25</v>
      </c>
      <c r="I735" s="1">
        <v>9.5</v>
      </c>
      <c r="J735" s="1">
        <v>50</v>
      </c>
      <c r="K735" s="1">
        <v>8.9</v>
      </c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36" t="s">
        <v>876</v>
      </c>
      <c r="W735" s="8" t="s">
        <v>1883</v>
      </c>
      <c r="X735" s="8" t="s">
        <v>31</v>
      </c>
    </row>
    <row r="736" spans="1:24" ht="47.25">
      <c r="A736" s="51" t="s">
        <v>1198</v>
      </c>
      <c r="B736" s="23" t="s">
        <v>849</v>
      </c>
      <c r="C736" s="18">
        <v>167.253</v>
      </c>
      <c r="D736" s="8" t="s">
        <v>589</v>
      </c>
      <c r="E736" s="8" t="s">
        <v>704</v>
      </c>
      <c r="F736" s="8">
        <v>1</v>
      </c>
      <c r="G736" s="8">
        <v>2.3</v>
      </c>
      <c r="H736" s="8">
        <v>3</v>
      </c>
      <c r="I736" s="8">
        <v>4.4</v>
      </c>
      <c r="J736" s="8">
        <v>10</v>
      </c>
      <c r="K736" s="8">
        <v>8.6</v>
      </c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1">
        <v>1.7</v>
      </c>
      <c r="W736" s="8" t="s">
        <v>1883</v>
      </c>
      <c r="X736" s="8" t="s">
        <v>1528</v>
      </c>
    </row>
    <row r="737" spans="1:24" ht="47.25">
      <c r="A737" s="52" t="s">
        <v>1007</v>
      </c>
      <c r="B737" s="23" t="s">
        <v>849</v>
      </c>
      <c r="C737" s="18">
        <v>167.253</v>
      </c>
      <c r="D737" s="8" t="s">
        <v>589</v>
      </c>
      <c r="E737" s="1" t="s">
        <v>704</v>
      </c>
      <c r="F737" s="1">
        <v>10</v>
      </c>
      <c r="G737" s="1">
        <v>4.5</v>
      </c>
      <c r="H737" s="1">
        <v>25</v>
      </c>
      <c r="I737" s="1">
        <v>4.6</v>
      </c>
      <c r="J737" s="1">
        <v>50</v>
      </c>
      <c r="K737" s="1">
        <v>5.5</v>
      </c>
      <c r="V737" s="36" t="s">
        <v>876</v>
      </c>
      <c r="W737" s="8" t="s">
        <v>1883</v>
      </c>
      <c r="X737" s="8" t="s">
        <v>1512</v>
      </c>
    </row>
    <row r="738" spans="1:24" ht="47.25">
      <c r="A738" s="52" t="s">
        <v>1007</v>
      </c>
      <c r="B738" s="23" t="s">
        <v>849</v>
      </c>
      <c r="C738" s="18">
        <v>167.253</v>
      </c>
      <c r="D738" s="8" t="s">
        <v>589</v>
      </c>
      <c r="E738" s="1" t="s">
        <v>704</v>
      </c>
      <c r="F738" s="1">
        <v>1</v>
      </c>
      <c r="G738" s="1">
        <v>3</v>
      </c>
      <c r="H738" s="1">
        <v>5</v>
      </c>
      <c r="I738" s="1">
        <v>9.9</v>
      </c>
      <c r="J738" s="1">
        <v>25</v>
      </c>
      <c r="K738" s="1">
        <v>17.1</v>
      </c>
      <c r="V738" s="1">
        <v>1</v>
      </c>
      <c r="W738" s="8" t="s">
        <v>1883</v>
      </c>
      <c r="X738" s="1" t="s">
        <v>947</v>
      </c>
    </row>
    <row r="739" spans="1:24" ht="47.25">
      <c r="A739" s="51" t="s">
        <v>1198</v>
      </c>
      <c r="B739" s="23" t="s">
        <v>849</v>
      </c>
      <c r="C739" s="18">
        <v>167.253</v>
      </c>
      <c r="D739" s="8" t="s">
        <v>589</v>
      </c>
      <c r="E739" s="8" t="s">
        <v>704</v>
      </c>
      <c r="F739" s="8">
        <v>1</v>
      </c>
      <c r="G739" s="8">
        <v>4.5</v>
      </c>
      <c r="H739" s="8">
        <v>3</v>
      </c>
      <c r="I739" s="8">
        <v>4.6</v>
      </c>
      <c r="J739" s="8">
        <v>10</v>
      </c>
      <c r="K739" s="8">
        <v>5</v>
      </c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24" t="s">
        <v>876</v>
      </c>
      <c r="W739" s="8" t="s">
        <v>1883</v>
      </c>
      <c r="X739" s="8" t="s">
        <v>1437</v>
      </c>
    </row>
    <row r="740" spans="1:24" ht="63">
      <c r="A740" s="51" t="s">
        <v>1838</v>
      </c>
      <c r="B740" s="23" t="s">
        <v>170</v>
      </c>
      <c r="C740" s="18">
        <v>151.19</v>
      </c>
      <c r="D740" s="8" t="s">
        <v>1839</v>
      </c>
      <c r="E740" s="8" t="s">
        <v>169</v>
      </c>
      <c r="F740" s="8">
        <v>0.7</v>
      </c>
      <c r="G740" s="8">
        <v>0.6</v>
      </c>
      <c r="H740" s="8">
        <v>3.2</v>
      </c>
      <c r="I740" s="8">
        <v>0.8</v>
      </c>
      <c r="J740" s="8">
        <v>15</v>
      </c>
      <c r="K740" s="8">
        <v>0.7</v>
      </c>
      <c r="L740" s="8">
        <v>30</v>
      </c>
      <c r="M740" s="8">
        <v>1.2</v>
      </c>
      <c r="N740" s="8"/>
      <c r="O740" s="8"/>
      <c r="P740" s="8"/>
      <c r="Q740" s="8"/>
      <c r="R740" s="8"/>
      <c r="S740" s="8"/>
      <c r="T740" s="8"/>
      <c r="U740" s="8"/>
      <c r="V740" s="24" t="s">
        <v>1021</v>
      </c>
      <c r="W740" s="8" t="s">
        <v>1884</v>
      </c>
      <c r="X740" s="8" t="s">
        <v>201</v>
      </c>
    </row>
    <row r="741" spans="1:24" ht="31.5">
      <c r="A741" s="52" t="s">
        <v>755</v>
      </c>
      <c r="B741" s="1" t="s">
        <v>128</v>
      </c>
      <c r="C741" s="18">
        <v>271.496</v>
      </c>
      <c r="D741" s="1" t="s">
        <v>39</v>
      </c>
      <c r="E741" s="1" t="s">
        <v>1216</v>
      </c>
      <c r="F741" s="1">
        <v>5</v>
      </c>
      <c r="G741" s="1">
        <v>19.9</v>
      </c>
      <c r="H741" s="1">
        <v>10</v>
      </c>
      <c r="I741" s="1">
        <v>11.8</v>
      </c>
      <c r="V741" s="18" t="s">
        <v>876</v>
      </c>
      <c r="W741" s="8" t="s">
        <v>1883</v>
      </c>
      <c r="X741" s="8" t="s">
        <v>1026</v>
      </c>
    </row>
    <row r="742" spans="1:24" ht="78.75">
      <c r="A742" s="34" t="s">
        <v>1393</v>
      </c>
      <c r="B742" s="1" t="s">
        <v>141</v>
      </c>
      <c r="C742" s="18">
        <v>365.23</v>
      </c>
      <c r="D742" s="1" t="s">
        <v>636</v>
      </c>
      <c r="E742" s="1" t="s">
        <v>504</v>
      </c>
      <c r="F742" s="1">
        <v>0.5</v>
      </c>
      <c r="G742" s="1">
        <v>1.1</v>
      </c>
      <c r="H742" s="1">
        <v>5</v>
      </c>
      <c r="I742" s="1">
        <v>0.9</v>
      </c>
      <c r="J742" s="1">
        <v>50</v>
      </c>
      <c r="K742" s="1">
        <v>1.7</v>
      </c>
      <c r="V742" s="1" t="s">
        <v>1021</v>
      </c>
      <c r="W742" s="8" t="s">
        <v>1884</v>
      </c>
      <c r="X742" s="1" t="s">
        <v>1874</v>
      </c>
    </row>
    <row r="743" spans="1:24" ht="47.25">
      <c r="A743" s="51" t="s">
        <v>299</v>
      </c>
      <c r="B743" s="1" t="s">
        <v>1209</v>
      </c>
      <c r="C743" s="18">
        <v>150.17</v>
      </c>
      <c r="D743" s="1" t="s">
        <v>1079</v>
      </c>
      <c r="E743" s="8" t="s">
        <v>1216</v>
      </c>
      <c r="F743" s="8">
        <v>10</v>
      </c>
      <c r="G743" s="8">
        <v>1.3</v>
      </c>
      <c r="H743" s="8">
        <v>25</v>
      </c>
      <c r="I743" s="8">
        <v>1</v>
      </c>
      <c r="J743" s="8">
        <v>50</v>
      </c>
      <c r="K743" s="8">
        <v>1</v>
      </c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18" t="s">
        <v>1021</v>
      </c>
      <c r="W743" s="8" t="s">
        <v>1884</v>
      </c>
      <c r="X743" s="8" t="s">
        <v>1163</v>
      </c>
    </row>
    <row r="744" spans="1:24" ht="136.5" customHeight="1">
      <c r="A744" s="51" t="s">
        <v>494</v>
      </c>
      <c r="B744" s="23" t="s">
        <v>426</v>
      </c>
      <c r="C744" s="18">
        <v>138.164</v>
      </c>
      <c r="D744" s="8" t="s">
        <v>1079</v>
      </c>
      <c r="E744" s="8" t="s">
        <v>1216</v>
      </c>
      <c r="F744" s="8">
        <v>4.2</v>
      </c>
      <c r="G744" s="8">
        <v>1.8</v>
      </c>
      <c r="H744" s="8">
        <v>8.4</v>
      </c>
      <c r="I744" s="8">
        <v>5</v>
      </c>
      <c r="J744" s="8">
        <v>21</v>
      </c>
      <c r="K744" s="8">
        <v>8.5</v>
      </c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24">
        <v>5.44672612953424</v>
      </c>
      <c r="W744" s="8" t="s">
        <v>1883</v>
      </c>
      <c r="X744" s="8" t="s">
        <v>1163</v>
      </c>
    </row>
    <row r="745" spans="1:24" ht="47.25">
      <c r="A745" s="34" t="s">
        <v>420</v>
      </c>
      <c r="B745" s="1" t="s">
        <v>100</v>
      </c>
      <c r="C745" s="18">
        <v>189.22</v>
      </c>
      <c r="D745" s="1" t="s">
        <v>636</v>
      </c>
      <c r="E745" s="1" t="s">
        <v>452</v>
      </c>
      <c r="F745" s="1">
        <v>3</v>
      </c>
      <c r="G745" s="18">
        <v>1.21</v>
      </c>
      <c r="H745" s="1">
        <v>10</v>
      </c>
      <c r="I745" s="18">
        <v>1.49</v>
      </c>
      <c r="J745" s="1">
        <v>30</v>
      </c>
      <c r="K745" s="18">
        <v>1.32</v>
      </c>
      <c r="V745" s="1" t="s">
        <v>1021</v>
      </c>
      <c r="W745" s="8" t="s">
        <v>1884</v>
      </c>
      <c r="X745" s="1" t="s">
        <v>1874</v>
      </c>
    </row>
    <row r="746" spans="1:24" ht="47.25">
      <c r="A746" s="34" t="s">
        <v>1840</v>
      </c>
      <c r="B746" s="1" t="s">
        <v>1841</v>
      </c>
      <c r="C746" s="18">
        <v>186.21</v>
      </c>
      <c r="D746" s="1" t="s">
        <v>1429</v>
      </c>
      <c r="E746" s="1" t="s">
        <v>80</v>
      </c>
      <c r="F746" s="1">
        <v>5</v>
      </c>
      <c r="G746" s="18">
        <v>1.6</v>
      </c>
      <c r="H746" s="1">
        <v>10</v>
      </c>
      <c r="I746" s="18">
        <v>1.6</v>
      </c>
      <c r="J746" s="1">
        <v>20</v>
      </c>
      <c r="K746" s="18">
        <v>1.7</v>
      </c>
      <c r="V746" s="1" t="s">
        <v>1021</v>
      </c>
      <c r="W746" s="8" t="s">
        <v>1884</v>
      </c>
      <c r="X746" s="8" t="s">
        <v>201</v>
      </c>
    </row>
    <row r="747" spans="1:24" ht="47.25">
      <c r="A747" s="34" t="s">
        <v>1751</v>
      </c>
      <c r="B747" s="1" t="s">
        <v>1750</v>
      </c>
      <c r="C747" s="18">
        <v>260.17</v>
      </c>
      <c r="D747" s="1" t="s">
        <v>636</v>
      </c>
      <c r="E747" s="1" t="s">
        <v>1255</v>
      </c>
      <c r="F747" s="1">
        <v>0.5</v>
      </c>
      <c r="G747" s="24">
        <v>1.3</v>
      </c>
      <c r="H747" s="1">
        <v>5</v>
      </c>
      <c r="I747" s="24">
        <v>1.5</v>
      </c>
      <c r="J747" s="1">
        <v>50</v>
      </c>
      <c r="K747" s="24">
        <v>1.6</v>
      </c>
      <c r="V747" s="1" t="s">
        <v>1021</v>
      </c>
      <c r="W747" s="8" t="s">
        <v>1884</v>
      </c>
      <c r="X747" s="1" t="s">
        <v>1874</v>
      </c>
    </row>
    <row r="748" spans="1:24" ht="63">
      <c r="A748" s="34" t="s">
        <v>1752</v>
      </c>
      <c r="B748" s="1" t="s">
        <v>143</v>
      </c>
      <c r="C748" s="18">
        <v>217.19</v>
      </c>
      <c r="D748" s="1" t="s">
        <v>636</v>
      </c>
      <c r="E748" s="1" t="s">
        <v>1255</v>
      </c>
      <c r="F748" s="1">
        <v>0.5</v>
      </c>
      <c r="G748" s="24">
        <v>1.1</v>
      </c>
      <c r="H748" s="1">
        <v>5</v>
      </c>
      <c r="I748" s="24">
        <v>1.3</v>
      </c>
      <c r="J748" s="1">
        <v>50</v>
      </c>
      <c r="K748" s="24">
        <v>3.7</v>
      </c>
      <c r="V748" s="24">
        <v>36.875</v>
      </c>
      <c r="W748" s="8" t="s">
        <v>1883</v>
      </c>
      <c r="X748" s="1" t="s">
        <v>1874</v>
      </c>
    </row>
    <row r="749" spans="1:24" ht="63">
      <c r="A749" s="34" t="s">
        <v>1753</v>
      </c>
      <c r="B749" s="1" t="s">
        <v>144</v>
      </c>
      <c r="C749" s="18">
        <v>237.65</v>
      </c>
      <c r="D749" s="1" t="s">
        <v>636</v>
      </c>
      <c r="E749" s="1" t="s">
        <v>897</v>
      </c>
      <c r="F749" s="1">
        <v>0.5</v>
      </c>
      <c r="G749" s="1">
        <v>1.1</v>
      </c>
      <c r="H749" s="1">
        <v>5</v>
      </c>
      <c r="I749" s="1">
        <v>1</v>
      </c>
      <c r="J749" s="1">
        <v>50</v>
      </c>
      <c r="K749" s="1">
        <v>1.2</v>
      </c>
      <c r="V749" s="1" t="s">
        <v>1021</v>
      </c>
      <c r="W749" s="8" t="s">
        <v>1884</v>
      </c>
      <c r="X749" s="1" t="s">
        <v>1874</v>
      </c>
    </row>
    <row r="750" spans="1:24" ht="31.5">
      <c r="A750" s="52" t="s">
        <v>926</v>
      </c>
      <c r="B750" s="23" t="s">
        <v>230</v>
      </c>
      <c r="C750" s="18">
        <v>86.0894</v>
      </c>
      <c r="D750" s="8" t="s">
        <v>231</v>
      </c>
      <c r="E750" s="8" t="s">
        <v>1216</v>
      </c>
      <c r="F750" s="1">
        <v>1</v>
      </c>
      <c r="G750" s="1">
        <v>0.8</v>
      </c>
      <c r="H750" s="1">
        <v>2.5</v>
      </c>
      <c r="I750" s="1">
        <v>0.8</v>
      </c>
      <c r="J750" s="1">
        <v>5</v>
      </c>
      <c r="K750" s="1">
        <v>1.3</v>
      </c>
      <c r="L750" s="1">
        <v>10</v>
      </c>
      <c r="M750" s="1">
        <v>1.6</v>
      </c>
      <c r="N750" s="1">
        <v>25</v>
      </c>
      <c r="O750" s="1">
        <v>3.8</v>
      </c>
      <c r="V750" s="1">
        <v>20</v>
      </c>
      <c r="W750" s="8" t="s">
        <v>1883</v>
      </c>
      <c r="X750" s="8" t="s">
        <v>201</v>
      </c>
    </row>
    <row r="751" spans="1:24" ht="99" customHeight="1">
      <c r="A751" s="51" t="s">
        <v>1018</v>
      </c>
      <c r="B751" s="23" t="s">
        <v>421</v>
      </c>
      <c r="C751" s="18">
        <v>344.384</v>
      </c>
      <c r="D751" s="8" t="s">
        <v>360</v>
      </c>
      <c r="E751" s="8" t="s">
        <v>704</v>
      </c>
      <c r="F751" s="8">
        <v>0.5</v>
      </c>
      <c r="G751" s="8">
        <v>2.5</v>
      </c>
      <c r="H751" s="8">
        <v>1</v>
      </c>
      <c r="I751" s="8">
        <v>3.4</v>
      </c>
      <c r="J751" s="8">
        <v>2.5</v>
      </c>
      <c r="K751" s="8">
        <v>6.7</v>
      </c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1">
        <v>0.8</v>
      </c>
      <c r="W751" s="8" t="s">
        <v>1883</v>
      </c>
      <c r="X751" s="8" t="s">
        <v>1163</v>
      </c>
    </row>
    <row r="752" spans="1:24" ht="48.75" customHeight="1">
      <c r="A752" s="52" t="s">
        <v>594</v>
      </c>
      <c r="B752" s="1" t="s">
        <v>848</v>
      </c>
      <c r="C752" s="18">
        <v>190.24</v>
      </c>
      <c r="D752" s="1" t="s">
        <v>668</v>
      </c>
      <c r="E752" s="1" t="s">
        <v>1216</v>
      </c>
      <c r="F752" s="1">
        <v>10</v>
      </c>
      <c r="G752" s="1">
        <v>3.5</v>
      </c>
      <c r="H752" s="1">
        <v>25</v>
      </c>
      <c r="I752" s="1">
        <v>10</v>
      </c>
      <c r="J752" s="1">
        <v>50</v>
      </c>
      <c r="K752" s="1">
        <v>26.1</v>
      </c>
      <c r="V752" s="24">
        <v>9.319427413981987</v>
      </c>
      <c r="W752" s="8" t="s">
        <v>1883</v>
      </c>
      <c r="X752" s="8" t="s">
        <v>85</v>
      </c>
    </row>
    <row r="753" spans="1:24" ht="79.5" customHeight="1">
      <c r="A753" s="34" t="s">
        <v>1754</v>
      </c>
      <c r="B753" s="1" t="s">
        <v>101</v>
      </c>
      <c r="C753" s="18">
        <v>437.53</v>
      </c>
      <c r="D753" s="1" t="s">
        <v>636</v>
      </c>
      <c r="E753" s="1" t="s">
        <v>1216</v>
      </c>
      <c r="F753" s="1">
        <v>5</v>
      </c>
      <c r="G753" s="1">
        <v>1.13</v>
      </c>
      <c r="H753" s="1">
        <v>10</v>
      </c>
      <c r="I753" s="1">
        <v>0.91</v>
      </c>
      <c r="J753" s="1">
        <v>25</v>
      </c>
      <c r="K753" s="1">
        <v>0.91</v>
      </c>
      <c r="V753" s="1" t="s">
        <v>1021</v>
      </c>
      <c r="W753" s="8" t="s">
        <v>1884</v>
      </c>
      <c r="X753" s="1" t="s">
        <v>1874</v>
      </c>
    </row>
    <row r="754" spans="1:24" ht="81" customHeight="1">
      <c r="A754" s="52" t="s">
        <v>1755</v>
      </c>
      <c r="B754" s="1" t="s">
        <v>1842</v>
      </c>
      <c r="C754" s="18">
        <v>192.21</v>
      </c>
      <c r="D754" s="1" t="s">
        <v>1429</v>
      </c>
      <c r="E754" s="1" t="s">
        <v>866</v>
      </c>
      <c r="F754" s="1">
        <v>2.5</v>
      </c>
      <c r="G754" s="1">
        <v>1</v>
      </c>
      <c r="H754" s="1">
        <v>5</v>
      </c>
      <c r="I754" s="1">
        <v>2.7</v>
      </c>
      <c r="J754" s="1">
        <v>10</v>
      </c>
      <c r="K754" s="1">
        <v>2.4</v>
      </c>
      <c r="L754" s="1">
        <v>25</v>
      </c>
      <c r="M754" s="1">
        <v>3.8</v>
      </c>
      <c r="N754" s="1">
        <v>50</v>
      </c>
      <c r="O754" s="1">
        <v>8.3</v>
      </c>
      <c r="V754" s="24">
        <v>16.42857142857143</v>
      </c>
      <c r="W754" s="8" t="s">
        <v>1883</v>
      </c>
      <c r="X754" s="8" t="s">
        <v>201</v>
      </c>
    </row>
    <row r="755" spans="1:24" ht="93.75" customHeight="1">
      <c r="A755" s="51" t="s">
        <v>1210</v>
      </c>
      <c r="B755" s="23" t="s">
        <v>582</v>
      </c>
      <c r="C755" s="18">
        <v>161.16</v>
      </c>
      <c r="D755" s="8" t="s">
        <v>1429</v>
      </c>
      <c r="E755" s="8" t="s">
        <v>1255</v>
      </c>
      <c r="F755" s="8">
        <v>5</v>
      </c>
      <c r="G755" s="8">
        <v>7.6</v>
      </c>
      <c r="H755" s="8">
        <v>10</v>
      </c>
      <c r="I755" s="8">
        <v>9.2</v>
      </c>
      <c r="J755" s="8">
        <v>25</v>
      </c>
      <c r="K755" s="8">
        <v>10.8</v>
      </c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1">
        <v>0.7</v>
      </c>
      <c r="W755" s="8" t="s">
        <v>1883</v>
      </c>
      <c r="X755" s="8" t="s">
        <v>1163</v>
      </c>
    </row>
    <row r="756" spans="1:24" ht="15.75">
      <c r="A756" s="51" t="s">
        <v>244</v>
      </c>
      <c r="B756" s="23" t="s">
        <v>245</v>
      </c>
      <c r="C756" s="18">
        <v>88.15</v>
      </c>
      <c r="D756" s="8" t="s">
        <v>307</v>
      </c>
      <c r="E756" s="8" t="s">
        <v>276</v>
      </c>
      <c r="F756" s="8">
        <v>10</v>
      </c>
      <c r="G756" s="8">
        <v>0.9</v>
      </c>
      <c r="H756" s="8">
        <v>25</v>
      </c>
      <c r="I756" s="8">
        <v>0.8</v>
      </c>
      <c r="J756" s="8">
        <v>50</v>
      </c>
      <c r="K756" s="8">
        <v>1</v>
      </c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1" t="s">
        <v>1021</v>
      </c>
      <c r="W756" s="8" t="s">
        <v>1884</v>
      </c>
      <c r="X756" s="8" t="s">
        <v>201</v>
      </c>
    </row>
    <row r="757" spans="1:24" ht="31.5">
      <c r="A757" s="52" t="s">
        <v>1471</v>
      </c>
      <c r="B757" s="1" t="s">
        <v>1519</v>
      </c>
      <c r="C757" s="18">
        <v>84.1172</v>
      </c>
      <c r="D757" s="1" t="s">
        <v>645</v>
      </c>
      <c r="E757" s="1" t="s">
        <v>1216</v>
      </c>
      <c r="F757" s="1">
        <v>10</v>
      </c>
      <c r="G757" s="1">
        <v>1.5</v>
      </c>
      <c r="H757" s="1">
        <v>25</v>
      </c>
      <c r="I757" s="24">
        <v>1</v>
      </c>
      <c r="J757" s="1">
        <v>50</v>
      </c>
      <c r="K757" s="1">
        <v>2.8</v>
      </c>
      <c r="V757" s="1" t="s">
        <v>1021</v>
      </c>
      <c r="W757" s="8" t="s">
        <v>1884</v>
      </c>
      <c r="X757" s="8" t="s">
        <v>201</v>
      </c>
    </row>
    <row r="758" spans="1:24" ht="31.5">
      <c r="A758" s="51" t="s">
        <v>1843</v>
      </c>
      <c r="B758" s="23" t="s">
        <v>1019</v>
      </c>
      <c r="C758" s="18">
        <v>146.19</v>
      </c>
      <c r="D758" s="8" t="s">
        <v>1429</v>
      </c>
      <c r="E758" s="1" t="s">
        <v>1216</v>
      </c>
      <c r="F758" s="8">
        <v>1</v>
      </c>
      <c r="G758" s="8">
        <v>1.8</v>
      </c>
      <c r="H758" s="8">
        <v>2.5</v>
      </c>
      <c r="I758" s="8">
        <v>1.5</v>
      </c>
      <c r="J758" s="8">
        <v>5</v>
      </c>
      <c r="K758" s="8">
        <v>3.4</v>
      </c>
      <c r="L758" s="8">
        <v>10</v>
      </c>
      <c r="M758" s="8">
        <v>3.3</v>
      </c>
      <c r="N758" s="8">
        <v>25</v>
      </c>
      <c r="O758" s="8">
        <v>15.3</v>
      </c>
      <c r="P758" s="8"/>
      <c r="Q758" s="8"/>
      <c r="R758" s="8"/>
      <c r="S758" s="8"/>
      <c r="T758" s="8"/>
      <c r="U758" s="8"/>
      <c r="V758" s="1">
        <v>4.5</v>
      </c>
      <c r="W758" s="8" t="s">
        <v>1883</v>
      </c>
      <c r="X758" s="8" t="s">
        <v>1163</v>
      </c>
    </row>
    <row r="759" spans="1:24" ht="73.5" customHeight="1">
      <c r="A759" s="51" t="s">
        <v>373</v>
      </c>
      <c r="B759" s="23" t="s">
        <v>933</v>
      </c>
      <c r="C759" s="18">
        <v>160.169</v>
      </c>
      <c r="D759" s="8" t="s">
        <v>589</v>
      </c>
      <c r="E759" s="1" t="s">
        <v>504</v>
      </c>
      <c r="F759" s="8">
        <v>5</v>
      </c>
      <c r="G759" s="24">
        <v>1</v>
      </c>
      <c r="H759" s="8">
        <v>10</v>
      </c>
      <c r="I759" s="24">
        <v>1</v>
      </c>
      <c r="J759" s="8">
        <v>25</v>
      </c>
      <c r="K759" s="8">
        <v>1.1</v>
      </c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1" t="s">
        <v>1021</v>
      </c>
      <c r="W759" s="8" t="s">
        <v>1884</v>
      </c>
      <c r="X759" s="8" t="s">
        <v>1163</v>
      </c>
    </row>
    <row r="760" spans="1:24" ht="31.5">
      <c r="A760" s="51" t="s">
        <v>373</v>
      </c>
      <c r="B760" s="23" t="s">
        <v>933</v>
      </c>
      <c r="C760" s="18">
        <v>160.169</v>
      </c>
      <c r="D760" s="8" t="s">
        <v>589</v>
      </c>
      <c r="E760" s="1" t="s">
        <v>504</v>
      </c>
      <c r="F760" s="1">
        <v>5</v>
      </c>
      <c r="G760" s="1">
        <v>0.8</v>
      </c>
      <c r="H760" s="1">
        <v>10</v>
      </c>
      <c r="I760" s="1">
        <v>1</v>
      </c>
      <c r="J760" s="1">
        <v>25</v>
      </c>
      <c r="K760" s="1">
        <v>0.8</v>
      </c>
      <c r="V760" s="1" t="s">
        <v>1021</v>
      </c>
      <c r="W760" s="8" t="s">
        <v>1884</v>
      </c>
      <c r="X760" s="8" t="s">
        <v>1026</v>
      </c>
    </row>
    <row r="761" spans="1:24" ht="31.5">
      <c r="A761" s="51" t="s">
        <v>1120</v>
      </c>
      <c r="B761" s="23" t="s">
        <v>1307</v>
      </c>
      <c r="C761" s="18">
        <v>264.426</v>
      </c>
      <c r="D761" s="1" t="s">
        <v>466</v>
      </c>
      <c r="E761" s="8" t="s">
        <v>1216</v>
      </c>
      <c r="F761" s="8">
        <v>1</v>
      </c>
      <c r="G761" s="8">
        <v>21.6</v>
      </c>
      <c r="H761" s="8">
        <v>2.5</v>
      </c>
      <c r="I761" s="8">
        <v>39.9</v>
      </c>
      <c r="J761" s="8">
        <v>5</v>
      </c>
      <c r="K761" s="8">
        <v>48.6</v>
      </c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1">
        <v>0.39</v>
      </c>
      <c r="W761" s="8" t="s">
        <v>1883</v>
      </c>
      <c r="X761" s="8" t="s">
        <v>1163</v>
      </c>
    </row>
    <row r="762" spans="1:24" ht="31.5">
      <c r="A762" s="51" t="s">
        <v>968</v>
      </c>
      <c r="B762" s="23" t="s">
        <v>1036</v>
      </c>
      <c r="C762" s="18">
        <v>178.23</v>
      </c>
      <c r="D762" s="8" t="s">
        <v>861</v>
      </c>
      <c r="E762" s="8" t="s">
        <v>1216</v>
      </c>
      <c r="F762" s="8">
        <v>11</v>
      </c>
      <c r="G762" s="8">
        <v>1.5</v>
      </c>
      <c r="H762" s="8">
        <v>27</v>
      </c>
      <c r="I762" s="8">
        <v>2.3</v>
      </c>
      <c r="J762" s="8">
        <v>54</v>
      </c>
      <c r="K762" s="8">
        <v>6.4</v>
      </c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1">
        <v>32</v>
      </c>
      <c r="W762" s="8" t="s">
        <v>1883</v>
      </c>
      <c r="X762" s="8" t="s">
        <v>1163</v>
      </c>
    </row>
    <row r="763" spans="1:24" ht="45.75" customHeight="1">
      <c r="A763" s="51" t="s">
        <v>1058</v>
      </c>
      <c r="B763" s="23" t="s">
        <v>985</v>
      </c>
      <c r="C763" s="18">
        <v>178.23</v>
      </c>
      <c r="D763" s="8" t="s">
        <v>861</v>
      </c>
      <c r="E763" s="8" t="s">
        <v>1216</v>
      </c>
      <c r="F763" s="8">
        <v>11</v>
      </c>
      <c r="G763" s="8">
        <v>2.7</v>
      </c>
      <c r="H763" s="8">
        <v>27</v>
      </c>
      <c r="I763" s="8">
        <v>4.9</v>
      </c>
      <c r="J763" s="8">
        <v>54</v>
      </c>
      <c r="K763" s="8">
        <v>4.3</v>
      </c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1">
        <v>13</v>
      </c>
      <c r="W763" s="8" t="s">
        <v>1883</v>
      </c>
      <c r="X763" s="8" t="s">
        <v>1163</v>
      </c>
    </row>
    <row r="764" spans="1:24" ht="31.5">
      <c r="A764" s="51" t="s">
        <v>1110</v>
      </c>
      <c r="B764" s="23" t="s">
        <v>912</v>
      </c>
      <c r="C764" s="18">
        <v>178.23</v>
      </c>
      <c r="D764" s="8" t="s">
        <v>861</v>
      </c>
      <c r="E764" s="8" t="s">
        <v>1216</v>
      </c>
      <c r="F764" s="8">
        <v>11</v>
      </c>
      <c r="G764" s="8">
        <v>1.9</v>
      </c>
      <c r="H764" s="8">
        <v>27</v>
      </c>
      <c r="I764" s="8">
        <v>4.9</v>
      </c>
      <c r="J764" s="8">
        <v>54</v>
      </c>
      <c r="K764" s="8">
        <v>8.3</v>
      </c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1">
        <v>17</v>
      </c>
      <c r="W764" s="8" t="s">
        <v>1883</v>
      </c>
      <c r="X764" s="8" t="s">
        <v>1163</v>
      </c>
    </row>
    <row r="765" spans="1:24" ht="31.5">
      <c r="A765" s="51" t="s">
        <v>1447</v>
      </c>
      <c r="B765" s="23" t="s">
        <v>859</v>
      </c>
      <c r="C765" s="18">
        <v>320.53</v>
      </c>
      <c r="D765" s="8" t="s">
        <v>1429</v>
      </c>
      <c r="E765" s="8" t="s">
        <v>1216</v>
      </c>
      <c r="F765" s="8">
        <v>5</v>
      </c>
      <c r="G765" s="8">
        <v>1</v>
      </c>
      <c r="H765" s="8">
        <v>10</v>
      </c>
      <c r="I765" s="8">
        <v>1.3</v>
      </c>
      <c r="J765" s="8">
        <v>25</v>
      </c>
      <c r="K765" s="8">
        <v>1.5</v>
      </c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1" t="s">
        <v>1021</v>
      </c>
      <c r="W765" s="8" t="s">
        <v>1884</v>
      </c>
      <c r="X765" s="8" t="s">
        <v>1163</v>
      </c>
    </row>
    <row r="766" spans="1:24" ht="47.25">
      <c r="A766" s="51" t="s">
        <v>860</v>
      </c>
      <c r="B766" s="23" t="s">
        <v>974</v>
      </c>
      <c r="C766" s="18">
        <v>318.52</v>
      </c>
      <c r="D766" s="8" t="s">
        <v>565</v>
      </c>
      <c r="E766" s="8" t="s">
        <v>1216</v>
      </c>
      <c r="F766" s="8">
        <v>5</v>
      </c>
      <c r="G766" s="8">
        <v>26.7</v>
      </c>
      <c r="H766" s="8">
        <v>10</v>
      </c>
      <c r="I766" s="8">
        <v>35.4</v>
      </c>
      <c r="J766" s="8">
        <v>25</v>
      </c>
      <c r="K766" s="8">
        <v>32.9</v>
      </c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1">
        <v>0.8</v>
      </c>
      <c r="W766" s="8" t="s">
        <v>1883</v>
      </c>
      <c r="X766" s="8" t="s">
        <v>1163</v>
      </c>
    </row>
    <row r="767" spans="1:24" ht="47.25">
      <c r="A767" s="52" t="s">
        <v>1370</v>
      </c>
      <c r="B767" s="23" t="s">
        <v>1078</v>
      </c>
      <c r="C767" s="18">
        <v>148.2</v>
      </c>
      <c r="D767" s="1" t="s">
        <v>1429</v>
      </c>
      <c r="E767" s="1" t="s">
        <v>1216</v>
      </c>
      <c r="F767" s="1">
        <v>2.5</v>
      </c>
      <c r="G767" s="1">
        <v>1.22</v>
      </c>
      <c r="H767" s="1">
        <v>5</v>
      </c>
      <c r="I767" s="1">
        <v>1.36</v>
      </c>
      <c r="J767" s="1">
        <v>10</v>
      </c>
      <c r="K767" s="1">
        <v>2.61</v>
      </c>
      <c r="L767" s="1">
        <v>25</v>
      </c>
      <c r="M767" s="1">
        <v>4.21</v>
      </c>
      <c r="N767" s="1">
        <v>50</v>
      </c>
      <c r="O767" s="1">
        <v>10.69</v>
      </c>
      <c r="V767" s="1">
        <v>13.7</v>
      </c>
      <c r="W767" s="8" t="s">
        <v>1883</v>
      </c>
      <c r="X767" s="8" t="s">
        <v>1163</v>
      </c>
    </row>
    <row r="768" spans="1:24" ht="47.25">
      <c r="A768" s="52" t="s">
        <v>633</v>
      </c>
      <c r="B768" s="23" t="s">
        <v>1078</v>
      </c>
      <c r="C768" s="18">
        <v>148.2</v>
      </c>
      <c r="D768" s="1" t="s">
        <v>1429</v>
      </c>
      <c r="E768" s="1" t="s">
        <v>704</v>
      </c>
      <c r="F768" s="1">
        <v>25</v>
      </c>
      <c r="G768" s="24">
        <v>3.6</v>
      </c>
      <c r="H768" s="1">
        <v>50</v>
      </c>
      <c r="I768" s="24">
        <v>9</v>
      </c>
      <c r="J768" s="24">
        <v>100</v>
      </c>
      <c r="K768" s="24">
        <v>16.4</v>
      </c>
      <c r="M768" s="24"/>
      <c r="N768" s="25"/>
      <c r="O768" s="24"/>
      <c r="V768" s="24">
        <v>23.14686780718226</v>
      </c>
      <c r="W768" s="8" t="s">
        <v>1883</v>
      </c>
      <c r="X768" s="8" t="s">
        <v>1245</v>
      </c>
    </row>
    <row r="769" spans="1:24" ht="31.5">
      <c r="A769" s="52" t="s">
        <v>534</v>
      </c>
      <c r="B769" s="23" t="s">
        <v>465</v>
      </c>
      <c r="C769" s="18">
        <v>152.15</v>
      </c>
      <c r="D769" s="8" t="s">
        <v>837</v>
      </c>
      <c r="E769" s="8" t="s">
        <v>704</v>
      </c>
      <c r="F769" s="1">
        <v>10</v>
      </c>
      <c r="G769" s="24">
        <v>0.8</v>
      </c>
      <c r="H769" s="1">
        <v>25</v>
      </c>
      <c r="I769" s="24">
        <v>0.9</v>
      </c>
      <c r="J769" s="25">
        <v>50</v>
      </c>
      <c r="K769" s="24">
        <v>0.8</v>
      </c>
      <c r="M769" s="24"/>
      <c r="N769" s="25"/>
      <c r="O769" s="24"/>
      <c r="V769" s="18" t="s">
        <v>1021</v>
      </c>
      <c r="W769" s="8" t="s">
        <v>1884</v>
      </c>
      <c r="X769" s="8" t="s">
        <v>1245</v>
      </c>
    </row>
    <row r="770" spans="1:24" ht="30.75" customHeight="1">
      <c r="A770" s="51" t="s">
        <v>1459</v>
      </c>
      <c r="B770" s="23" t="s">
        <v>892</v>
      </c>
      <c r="C770" s="18">
        <v>167.21</v>
      </c>
      <c r="D770" s="8" t="s">
        <v>1429</v>
      </c>
      <c r="E770" s="8" t="s">
        <v>1216</v>
      </c>
      <c r="F770" s="8">
        <v>0.1</v>
      </c>
      <c r="G770" s="8">
        <v>1.2</v>
      </c>
      <c r="H770" s="8">
        <v>0.25</v>
      </c>
      <c r="I770" s="8">
        <v>0.8</v>
      </c>
      <c r="J770" s="8">
        <v>0.5</v>
      </c>
      <c r="K770" s="8">
        <v>3.6</v>
      </c>
      <c r="L770" s="8">
        <v>1</v>
      </c>
      <c r="M770" s="8">
        <v>2.6</v>
      </c>
      <c r="N770" s="8">
        <v>2.5</v>
      </c>
      <c r="O770" s="8">
        <v>7.4</v>
      </c>
      <c r="P770" s="8"/>
      <c r="Q770" s="8"/>
      <c r="R770" s="8"/>
      <c r="S770" s="8"/>
      <c r="T770" s="8"/>
      <c r="U770" s="8"/>
      <c r="V770" s="1">
        <v>0.4</v>
      </c>
      <c r="W770" s="8" t="s">
        <v>1883</v>
      </c>
      <c r="X770" s="8" t="s">
        <v>1163</v>
      </c>
    </row>
    <row r="771" spans="1:24" ht="31.5">
      <c r="A771" s="52" t="s">
        <v>1756</v>
      </c>
      <c r="B771" s="23" t="s">
        <v>305</v>
      </c>
      <c r="C771" s="18">
        <v>206.33</v>
      </c>
      <c r="D771" s="8" t="s">
        <v>132</v>
      </c>
      <c r="E771" s="1" t="s">
        <v>866</v>
      </c>
      <c r="F771" s="1">
        <v>2.5</v>
      </c>
      <c r="G771" s="1">
        <v>0.6</v>
      </c>
      <c r="H771" s="1">
        <v>5</v>
      </c>
      <c r="I771" s="1">
        <v>0.6</v>
      </c>
      <c r="J771" s="1">
        <v>10</v>
      </c>
      <c r="K771" s="1">
        <v>1.5</v>
      </c>
      <c r="L771" s="1">
        <v>25</v>
      </c>
      <c r="M771" s="1">
        <v>3.4</v>
      </c>
      <c r="N771" s="1">
        <v>50</v>
      </c>
      <c r="O771" s="1">
        <v>4.6</v>
      </c>
      <c r="V771" s="24">
        <v>21.842105263157897</v>
      </c>
      <c r="W771" s="8" t="s">
        <v>1883</v>
      </c>
      <c r="X771" s="8" t="s">
        <v>201</v>
      </c>
    </row>
    <row r="772" spans="1:24" ht="31.5">
      <c r="A772" s="34" t="s">
        <v>451</v>
      </c>
      <c r="B772" s="23" t="s">
        <v>692</v>
      </c>
      <c r="C772" s="18">
        <v>178.23</v>
      </c>
      <c r="D772" s="8" t="s">
        <v>1429</v>
      </c>
      <c r="E772" s="8" t="s">
        <v>1216</v>
      </c>
      <c r="F772" s="8">
        <v>2.5</v>
      </c>
      <c r="G772" s="8">
        <v>2.2</v>
      </c>
      <c r="H772" s="8">
        <v>5.5</v>
      </c>
      <c r="I772" s="8">
        <v>4.3</v>
      </c>
      <c r="J772" s="8">
        <v>11</v>
      </c>
      <c r="K772" s="8">
        <v>6</v>
      </c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1">
        <v>3.6</v>
      </c>
      <c r="W772" s="8" t="s">
        <v>1883</v>
      </c>
      <c r="X772" s="8" t="s">
        <v>1163</v>
      </c>
    </row>
    <row r="773" spans="1:24" ht="31.5">
      <c r="A773" s="34" t="s">
        <v>415</v>
      </c>
      <c r="B773" s="23" t="s">
        <v>794</v>
      </c>
      <c r="C773" s="18">
        <v>178.23</v>
      </c>
      <c r="D773" s="8" t="s">
        <v>1429</v>
      </c>
      <c r="E773" s="8" t="s">
        <v>1216</v>
      </c>
      <c r="F773" s="8">
        <v>2.5</v>
      </c>
      <c r="G773" s="8">
        <v>5.9</v>
      </c>
      <c r="H773" s="8">
        <v>5.5</v>
      </c>
      <c r="I773" s="8">
        <v>11.1</v>
      </c>
      <c r="J773" s="8">
        <v>11</v>
      </c>
      <c r="K773" s="8">
        <v>15.7</v>
      </c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1">
        <v>1.6</v>
      </c>
      <c r="W773" s="8" t="s">
        <v>1883</v>
      </c>
      <c r="X773" s="8" t="s">
        <v>1163</v>
      </c>
    </row>
    <row r="774" spans="1:24" ht="63">
      <c r="A774" s="52" t="s">
        <v>1039</v>
      </c>
      <c r="B774" s="23" t="s">
        <v>891</v>
      </c>
      <c r="C774" s="18">
        <v>115.15</v>
      </c>
      <c r="D774" s="8" t="s">
        <v>835</v>
      </c>
      <c r="E774" s="8" t="s">
        <v>1216</v>
      </c>
      <c r="F774" s="8">
        <v>0.049</v>
      </c>
      <c r="G774" s="8">
        <v>1.5</v>
      </c>
      <c r="H774" s="8">
        <v>0.099</v>
      </c>
      <c r="I774" s="8">
        <v>1.5</v>
      </c>
      <c r="J774" s="8">
        <v>0.197</v>
      </c>
      <c r="K774" s="8">
        <v>1.8</v>
      </c>
      <c r="L774" s="8">
        <v>0.493</v>
      </c>
      <c r="M774" s="8">
        <v>3.8</v>
      </c>
      <c r="N774" s="8">
        <v>0.985</v>
      </c>
      <c r="O774" s="8">
        <v>2.5</v>
      </c>
      <c r="P774" s="8"/>
      <c r="Q774" s="8"/>
      <c r="R774" s="8"/>
      <c r="S774" s="8"/>
      <c r="T774" s="8"/>
      <c r="U774" s="8"/>
      <c r="V774" s="18">
        <v>0.37460000000000004</v>
      </c>
      <c r="W774" s="8" t="s">
        <v>1883</v>
      </c>
      <c r="X774" s="1" t="s">
        <v>823</v>
      </c>
    </row>
    <row r="775" spans="1:24" ht="63">
      <c r="A775" s="52" t="s">
        <v>1039</v>
      </c>
      <c r="B775" s="23" t="s">
        <v>891</v>
      </c>
      <c r="C775" s="18">
        <v>115.15</v>
      </c>
      <c r="D775" s="8" t="s">
        <v>835</v>
      </c>
      <c r="E775" s="1" t="s">
        <v>452</v>
      </c>
      <c r="F775" s="1">
        <v>0.099</v>
      </c>
      <c r="G775" s="1">
        <v>1.9</v>
      </c>
      <c r="H775" s="1">
        <v>0.197</v>
      </c>
      <c r="I775" s="1">
        <v>2.6</v>
      </c>
      <c r="J775" s="1">
        <v>0.493</v>
      </c>
      <c r="K775" s="1">
        <v>7</v>
      </c>
      <c r="L775" s="1">
        <v>0.985</v>
      </c>
      <c r="M775" s="1">
        <v>7.6</v>
      </c>
      <c r="V775" s="1">
        <v>2.2</v>
      </c>
      <c r="W775" s="8" t="s">
        <v>1883</v>
      </c>
      <c r="X775" s="1" t="s">
        <v>823</v>
      </c>
    </row>
    <row r="776" spans="1:24" ht="31.5">
      <c r="A776" s="52" t="s">
        <v>1147</v>
      </c>
      <c r="B776" s="23" t="s">
        <v>640</v>
      </c>
      <c r="C776" s="18">
        <v>100.12</v>
      </c>
      <c r="D776" s="8" t="s">
        <v>808</v>
      </c>
      <c r="E776" s="8" t="s">
        <v>1216</v>
      </c>
      <c r="F776" s="1">
        <v>10</v>
      </c>
      <c r="G776" s="8">
        <v>1.4</v>
      </c>
      <c r="H776" s="8">
        <v>30</v>
      </c>
      <c r="I776" s="8">
        <v>1.5</v>
      </c>
      <c r="J776" s="8">
        <v>50</v>
      </c>
      <c r="K776" s="8">
        <v>1.5</v>
      </c>
      <c r="L776" s="8">
        <v>75</v>
      </c>
      <c r="M776" s="8">
        <v>2.1</v>
      </c>
      <c r="N776" s="8">
        <v>100</v>
      </c>
      <c r="O776" s="8">
        <v>3.6</v>
      </c>
      <c r="P776" s="8"/>
      <c r="Q776" s="8"/>
      <c r="R776" s="8"/>
      <c r="S776" s="8"/>
      <c r="T776" s="8"/>
      <c r="U776" s="8"/>
      <c r="V776" s="1">
        <v>90</v>
      </c>
      <c r="W776" s="8" t="s">
        <v>1883</v>
      </c>
      <c r="X776" s="8" t="s">
        <v>201</v>
      </c>
    </row>
    <row r="777" spans="1:24" ht="79.5" customHeight="1">
      <c r="A777" s="34" t="s">
        <v>1302</v>
      </c>
      <c r="B777" s="23" t="s">
        <v>640</v>
      </c>
      <c r="C777" s="18">
        <v>100.12</v>
      </c>
      <c r="D777" s="8" t="s">
        <v>808</v>
      </c>
      <c r="E777" s="1" t="s">
        <v>504</v>
      </c>
      <c r="F777" s="25">
        <v>10</v>
      </c>
      <c r="G777" s="24">
        <v>1.5</v>
      </c>
      <c r="H777" s="1">
        <v>30</v>
      </c>
      <c r="I777" s="1">
        <v>2.3</v>
      </c>
      <c r="J777" s="1">
        <v>50</v>
      </c>
      <c r="K777" s="24">
        <v>2</v>
      </c>
      <c r="L777" s="1">
        <v>75</v>
      </c>
      <c r="M777" s="1">
        <v>4.4</v>
      </c>
      <c r="N777" s="1">
        <v>100</v>
      </c>
      <c r="O777" s="1">
        <v>7.3</v>
      </c>
      <c r="V777" s="1">
        <v>60</v>
      </c>
      <c r="W777" s="8" t="s">
        <v>1883</v>
      </c>
      <c r="X777" s="1" t="s">
        <v>863</v>
      </c>
    </row>
    <row r="778" spans="1:24" ht="47.25">
      <c r="A778" s="51" t="s">
        <v>1495</v>
      </c>
      <c r="B778" s="23" t="s">
        <v>935</v>
      </c>
      <c r="C778" s="18">
        <v>110.133</v>
      </c>
      <c r="D778" s="8" t="s">
        <v>796</v>
      </c>
      <c r="E778" s="8" t="s">
        <v>1216</v>
      </c>
      <c r="F778" s="8">
        <v>0.25</v>
      </c>
      <c r="G778" s="8">
        <v>0.7</v>
      </c>
      <c r="H778" s="8">
        <v>1</v>
      </c>
      <c r="I778" s="8">
        <v>0.7</v>
      </c>
      <c r="J778" s="8">
        <v>10</v>
      </c>
      <c r="K778" s="8">
        <v>3.6</v>
      </c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1">
        <v>8.1</v>
      </c>
      <c r="W778" s="8" t="s">
        <v>1883</v>
      </c>
      <c r="X778" s="8" t="s">
        <v>1163</v>
      </c>
    </row>
    <row r="779" spans="1:24" ht="150.75" customHeight="1">
      <c r="A779" s="52" t="s">
        <v>384</v>
      </c>
      <c r="B779" s="60" t="s">
        <v>1429</v>
      </c>
      <c r="C779" s="60">
        <v>138.26</v>
      </c>
      <c r="D779" s="8" t="s">
        <v>1429</v>
      </c>
      <c r="E779" s="1" t="s">
        <v>1216</v>
      </c>
      <c r="F779" s="1">
        <v>1</v>
      </c>
      <c r="G779" s="8">
        <v>1.1</v>
      </c>
      <c r="H779" s="1">
        <v>5</v>
      </c>
      <c r="I779" s="8">
        <v>0.87</v>
      </c>
      <c r="J779" s="8">
        <v>10</v>
      </c>
      <c r="K779" s="8">
        <v>0.78</v>
      </c>
      <c r="L779" s="8">
        <v>15</v>
      </c>
      <c r="M779" s="8">
        <v>0.89</v>
      </c>
      <c r="N779" s="8">
        <v>25</v>
      </c>
      <c r="O779" s="8">
        <v>2.1</v>
      </c>
      <c r="P779" s="8"/>
      <c r="Q779" s="8"/>
      <c r="R779" s="8"/>
      <c r="S779" s="8"/>
      <c r="T779" s="8"/>
      <c r="U779" s="8"/>
      <c r="V779" s="1" t="s">
        <v>1021</v>
      </c>
      <c r="W779" s="8" t="s">
        <v>1884</v>
      </c>
      <c r="X779" s="8" t="s">
        <v>201</v>
      </c>
    </row>
    <row r="780" spans="1:24" ht="123.75" customHeight="1">
      <c r="A780" s="51" t="s">
        <v>1362</v>
      </c>
      <c r="B780" s="23" t="s">
        <v>1178</v>
      </c>
      <c r="C780" s="18">
        <v>147.093</v>
      </c>
      <c r="D780" s="8" t="s">
        <v>1431</v>
      </c>
      <c r="E780" s="8" t="s">
        <v>1216</v>
      </c>
      <c r="F780" s="8">
        <v>0.05</v>
      </c>
      <c r="G780" s="8">
        <v>27.5</v>
      </c>
      <c r="H780" s="8">
        <v>0.1</v>
      </c>
      <c r="I780" s="8">
        <v>60.4</v>
      </c>
      <c r="J780" s="8">
        <v>0.25</v>
      </c>
      <c r="K780" s="8">
        <v>78.3</v>
      </c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1">
        <v>0.03</v>
      </c>
      <c r="W780" s="8" t="s">
        <v>1883</v>
      </c>
      <c r="X780" s="8" t="s">
        <v>1163</v>
      </c>
    </row>
    <row r="781" spans="1:24" ht="123.75" customHeight="1">
      <c r="A781" s="51" t="s">
        <v>1402</v>
      </c>
      <c r="B781" s="23" t="s">
        <v>374</v>
      </c>
      <c r="C781" s="18">
        <v>103.08</v>
      </c>
      <c r="D781" s="8" t="s">
        <v>768</v>
      </c>
      <c r="E781" s="8" t="s">
        <v>1216</v>
      </c>
      <c r="F781" s="8">
        <v>0.05</v>
      </c>
      <c r="G781" s="8">
        <v>2.7</v>
      </c>
      <c r="H781" s="8">
        <v>0.1</v>
      </c>
      <c r="I781" s="8">
        <v>7.1</v>
      </c>
      <c r="J781" s="8">
        <v>0.25</v>
      </c>
      <c r="K781" s="8">
        <v>15.4</v>
      </c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1">
        <v>0.05</v>
      </c>
      <c r="W781" s="8" t="s">
        <v>1883</v>
      </c>
      <c r="X781" s="8" t="s">
        <v>1163</v>
      </c>
    </row>
    <row r="782" spans="1:24" ht="31.5">
      <c r="A782" s="51" t="s">
        <v>960</v>
      </c>
      <c r="B782" s="23" t="s">
        <v>1331</v>
      </c>
      <c r="C782" s="18">
        <v>168.24</v>
      </c>
      <c r="D782" s="8" t="s">
        <v>440</v>
      </c>
      <c r="E782" s="8" t="s">
        <v>943</v>
      </c>
      <c r="F782" s="8">
        <v>5</v>
      </c>
      <c r="G782" s="8">
        <v>10.4</v>
      </c>
      <c r="H782" s="8">
        <v>10</v>
      </c>
      <c r="I782" s="8">
        <v>17.7</v>
      </c>
      <c r="J782" s="8">
        <v>20</v>
      </c>
      <c r="K782" s="8">
        <v>24.4</v>
      </c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1">
        <v>2.5</v>
      </c>
      <c r="W782" s="8" t="s">
        <v>1883</v>
      </c>
      <c r="X782" s="8" t="s">
        <v>1163</v>
      </c>
    </row>
    <row r="783" spans="1:24" ht="15.75">
      <c r="A783" s="34" t="s">
        <v>1024</v>
      </c>
      <c r="B783" s="23" t="s">
        <v>1349</v>
      </c>
      <c r="C783" s="18">
        <v>168.24</v>
      </c>
      <c r="D783" s="8" t="s">
        <v>440</v>
      </c>
      <c r="E783" s="1" t="s">
        <v>866</v>
      </c>
      <c r="F783" s="1">
        <v>0.05</v>
      </c>
      <c r="G783" s="24">
        <v>1.7</v>
      </c>
      <c r="H783" s="1">
        <v>0.1</v>
      </c>
      <c r="I783" s="24">
        <v>1.7</v>
      </c>
      <c r="J783" s="18">
        <v>0.25</v>
      </c>
      <c r="K783" s="24">
        <v>1.8</v>
      </c>
      <c r="L783" s="18">
        <v>0.5</v>
      </c>
      <c r="M783" s="24">
        <v>3.3</v>
      </c>
      <c r="N783" s="25">
        <v>1</v>
      </c>
      <c r="O783" s="24">
        <v>8.7</v>
      </c>
      <c r="V783" s="24">
        <v>0.45</v>
      </c>
      <c r="W783" s="8" t="s">
        <v>1883</v>
      </c>
      <c r="X783" s="8" t="s">
        <v>201</v>
      </c>
    </row>
    <row r="784" spans="1:24" ht="47.25">
      <c r="A784" s="51" t="s">
        <v>605</v>
      </c>
      <c r="B784" s="23" t="s">
        <v>847</v>
      </c>
      <c r="C784" s="18">
        <v>134.18</v>
      </c>
      <c r="D784" s="8" t="s">
        <v>645</v>
      </c>
      <c r="E784" s="8" t="s">
        <v>1216</v>
      </c>
      <c r="F784" s="8">
        <v>0.5</v>
      </c>
      <c r="G784" s="8">
        <v>2</v>
      </c>
      <c r="H784" s="8">
        <v>1</v>
      </c>
      <c r="I784" s="8">
        <v>2.2</v>
      </c>
      <c r="J784" s="8">
        <v>2.5</v>
      </c>
      <c r="K784" s="8">
        <v>1</v>
      </c>
      <c r="L784" s="8">
        <v>5</v>
      </c>
      <c r="M784" s="8">
        <v>2.2</v>
      </c>
      <c r="N784" s="8">
        <v>10</v>
      </c>
      <c r="O784" s="8">
        <v>5.2</v>
      </c>
      <c r="P784" s="8"/>
      <c r="Q784" s="8"/>
      <c r="R784" s="8"/>
      <c r="S784" s="8"/>
      <c r="T784" s="8"/>
      <c r="U784" s="8"/>
      <c r="V784" s="1">
        <v>6.3</v>
      </c>
      <c r="W784" s="8" t="s">
        <v>1883</v>
      </c>
      <c r="X784" s="8" t="s">
        <v>1163</v>
      </c>
    </row>
    <row r="785" spans="1:24" ht="31.5">
      <c r="A785" s="52" t="s">
        <v>367</v>
      </c>
      <c r="B785" s="23" t="s">
        <v>216</v>
      </c>
      <c r="C785" s="18">
        <v>188.2654</v>
      </c>
      <c r="D785" s="8" t="s">
        <v>1429</v>
      </c>
      <c r="E785" s="8" t="s">
        <v>1216</v>
      </c>
      <c r="F785" s="8">
        <v>0.5</v>
      </c>
      <c r="G785" s="24">
        <v>1</v>
      </c>
      <c r="H785" s="24">
        <v>1</v>
      </c>
      <c r="I785" s="8">
        <v>1.3</v>
      </c>
      <c r="J785" s="8">
        <v>2.5</v>
      </c>
      <c r="K785" s="8">
        <v>0.5</v>
      </c>
      <c r="L785" s="25">
        <v>5</v>
      </c>
      <c r="M785" s="8">
        <v>3.8</v>
      </c>
      <c r="N785" s="8">
        <v>10</v>
      </c>
      <c r="O785" s="8">
        <v>17.7</v>
      </c>
      <c r="P785" s="8"/>
      <c r="Q785" s="8"/>
      <c r="R785" s="8"/>
      <c r="S785" s="8"/>
      <c r="T785" s="8"/>
      <c r="U785" s="8"/>
      <c r="V785" s="1">
        <v>4.4</v>
      </c>
      <c r="W785" s="8" t="s">
        <v>1883</v>
      </c>
      <c r="X785" s="8" t="s">
        <v>201</v>
      </c>
    </row>
    <row r="786" spans="1:24" ht="37.5" customHeight="1">
      <c r="A786" s="52" t="s">
        <v>1757</v>
      </c>
      <c r="B786" s="23" t="s">
        <v>136</v>
      </c>
      <c r="C786" s="18">
        <v>174.2</v>
      </c>
      <c r="D786" s="8" t="s">
        <v>267</v>
      </c>
      <c r="E786" s="8" t="s">
        <v>268</v>
      </c>
      <c r="F786" s="8">
        <v>0.03</v>
      </c>
      <c r="G786" s="24">
        <v>1</v>
      </c>
      <c r="H786" s="24">
        <v>0.3</v>
      </c>
      <c r="I786" s="8">
        <v>1</v>
      </c>
      <c r="J786" s="8">
        <v>3</v>
      </c>
      <c r="K786" s="8">
        <v>2.2</v>
      </c>
      <c r="L786" s="25">
        <v>30</v>
      </c>
      <c r="M786" s="8">
        <v>6.3</v>
      </c>
      <c r="N786" s="8"/>
      <c r="O786" s="8"/>
      <c r="P786" s="8"/>
      <c r="Q786" s="8"/>
      <c r="R786" s="8"/>
      <c r="S786" s="8"/>
      <c r="T786" s="8"/>
      <c r="U786" s="8"/>
      <c r="V786" s="24">
        <v>8.268292682926829</v>
      </c>
      <c r="W786" s="8" t="s">
        <v>1883</v>
      </c>
      <c r="X786" s="8" t="s">
        <v>201</v>
      </c>
    </row>
    <row r="787" spans="1:24" ht="37.5" customHeight="1">
      <c r="A787" s="51" t="s">
        <v>1112</v>
      </c>
      <c r="B787" s="23" t="s">
        <v>624</v>
      </c>
      <c r="C787" s="18">
        <v>208.24</v>
      </c>
      <c r="D787" s="8" t="s">
        <v>1429</v>
      </c>
      <c r="E787" s="8" t="s">
        <v>1216</v>
      </c>
      <c r="F787" s="8">
        <v>0.1</v>
      </c>
      <c r="G787" s="8">
        <v>1.3</v>
      </c>
      <c r="H787" s="8">
        <v>0.25</v>
      </c>
      <c r="I787" s="8">
        <v>1.1</v>
      </c>
      <c r="J787" s="8">
        <v>0.5</v>
      </c>
      <c r="K787" s="8">
        <v>2.1</v>
      </c>
      <c r="L787" s="8">
        <v>1</v>
      </c>
      <c r="M787" s="8">
        <v>1.9</v>
      </c>
      <c r="N787" s="8">
        <v>2.5</v>
      </c>
      <c r="O787" s="8">
        <v>5.6</v>
      </c>
      <c r="P787" s="8"/>
      <c r="Q787" s="8"/>
      <c r="R787" s="8"/>
      <c r="S787" s="8"/>
      <c r="T787" s="8"/>
      <c r="U787" s="8"/>
      <c r="V787" s="1">
        <v>1.4</v>
      </c>
      <c r="W787" s="8" t="s">
        <v>1883</v>
      </c>
      <c r="X787" s="8" t="s">
        <v>1163</v>
      </c>
    </row>
    <row r="788" spans="1:24" ht="47.25">
      <c r="A788" s="34" t="s">
        <v>321</v>
      </c>
      <c r="B788" s="1" t="s">
        <v>203</v>
      </c>
      <c r="C788" s="18">
        <v>201.23</v>
      </c>
      <c r="D788" s="1" t="s">
        <v>636</v>
      </c>
      <c r="E788" s="1" t="s">
        <v>1255</v>
      </c>
      <c r="F788" s="1">
        <v>0.5</v>
      </c>
      <c r="G788" s="25">
        <v>1</v>
      </c>
      <c r="H788" s="1">
        <v>5</v>
      </c>
      <c r="I788" s="24">
        <v>1.4</v>
      </c>
      <c r="J788" s="1">
        <v>50</v>
      </c>
      <c r="K788" s="24">
        <v>3.2</v>
      </c>
      <c r="V788" s="24">
        <v>45</v>
      </c>
      <c r="W788" s="8" t="s">
        <v>1883</v>
      </c>
      <c r="X788" s="1" t="s">
        <v>1874</v>
      </c>
    </row>
    <row r="789" spans="1:24" ht="31.5">
      <c r="A789" s="51" t="s">
        <v>723</v>
      </c>
      <c r="B789" s="23" t="s">
        <v>309</v>
      </c>
      <c r="C789" s="18">
        <v>102.088</v>
      </c>
      <c r="D789" s="8" t="s">
        <v>269</v>
      </c>
      <c r="E789" s="8" t="s">
        <v>1216</v>
      </c>
      <c r="F789" s="24">
        <v>1</v>
      </c>
      <c r="G789" s="1">
        <v>1.2</v>
      </c>
      <c r="H789" s="8">
        <v>2.5</v>
      </c>
      <c r="I789" s="1">
        <v>3.1</v>
      </c>
      <c r="J789" s="24">
        <v>5</v>
      </c>
      <c r="K789" s="8">
        <v>4.7</v>
      </c>
      <c r="L789" s="8">
        <v>10</v>
      </c>
      <c r="M789" s="8">
        <v>8</v>
      </c>
      <c r="O789" s="8"/>
      <c r="P789" s="8"/>
      <c r="Q789" s="8"/>
      <c r="R789" s="8"/>
      <c r="S789" s="8"/>
      <c r="T789" s="8"/>
      <c r="U789" s="8"/>
      <c r="V789" s="24">
        <v>2.4210526315789473</v>
      </c>
      <c r="W789" s="8" t="s">
        <v>1883</v>
      </c>
      <c r="X789" s="8" t="s">
        <v>201</v>
      </c>
    </row>
    <row r="790" spans="1:24" ht="47.25">
      <c r="A790" s="52" t="s">
        <v>1113</v>
      </c>
      <c r="B790" s="23" t="s">
        <v>1496</v>
      </c>
      <c r="C790" s="18">
        <v>152.147</v>
      </c>
      <c r="D790" s="8" t="s">
        <v>532</v>
      </c>
      <c r="E790" s="1" t="s">
        <v>504</v>
      </c>
      <c r="F790" s="1">
        <v>1</v>
      </c>
      <c r="G790" s="24">
        <v>0.8</v>
      </c>
      <c r="H790" s="1">
        <v>2.5</v>
      </c>
      <c r="I790" s="24">
        <v>0.8</v>
      </c>
      <c r="J790" s="25">
        <v>5</v>
      </c>
      <c r="K790" s="24">
        <v>0.8</v>
      </c>
      <c r="L790" s="25"/>
      <c r="M790" s="24"/>
      <c r="N790" s="25"/>
      <c r="O790" s="24"/>
      <c r="V790" s="1" t="s">
        <v>1021</v>
      </c>
      <c r="W790" s="8" t="s">
        <v>1884</v>
      </c>
      <c r="X790" s="8" t="s">
        <v>573</v>
      </c>
    </row>
    <row r="791" spans="1:24" ht="87" customHeight="1">
      <c r="A791" s="52" t="s">
        <v>499</v>
      </c>
      <c r="B791" s="23" t="s">
        <v>1496</v>
      </c>
      <c r="C791" s="18">
        <v>152.147</v>
      </c>
      <c r="D791" s="8" t="s">
        <v>532</v>
      </c>
      <c r="E791" s="1" t="s">
        <v>1216</v>
      </c>
      <c r="F791" s="1">
        <v>1</v>
      </c>
      <c r="G791" s="24">
        <v>1.1</v>
      </c>
      <c r="H791" s="1">
        <v>2.5</v>
      </c>
      <c r="I791" s="24">
        <v>1</v>
      </c>
      <c r="J791" s="25">
        <v>5</v>
      </c>
      <c r="K791" s="24">
        <v>1.1</v>
      </c>
      <c r="L791" s="25">
        <v>10</v>
      </c>
      <c r="M791" s="24">
        <v>1.6</v>
      </c>
      <c r="N791" s="25">
        <v>20</v>
      </c>
      <c r="O791" s="24">
        <v>1.9</v>
      </c>
      <c r="V791" s="1" t="s">
        <v>1021</v>
      </c>
      <c r="W791" s="8" t="s">
        <v>1884</v>
      </c>
      <c r="X791" s="8" t="s">
        <v>294</v>
      </c>
    </row>
    <row r="792" spans="1:24" ht="75" customHeight="1">
      <c r="A792" s="52" t="s">
        <v>499</v>
      </c>
      <c r="B792" s="23" t="s">
        <v>1496</v>
      </c>
      <c r="C792" s="18">
        <v>152.147</v>
      </c>
      <c r="D792" s="8" t="s">
        <v>532</v>
      </c>
      <c r="E792" s="1" t="s">
        <v>1216</v>
      </c>
      <c r="F792" s="1">
        <v>1</v>
      </c>
      <c r="G792" s="24">
        <v>1.8</v>
      </c>
      <c r="H792" s="1">
        <v>2.5</v>
      </c>
      <c r="I792" s="24">
        <v>2.7</v>
      </c>
      <c r="J792" s="24">
        <v>5</v>
      </c>
      <c r="K792" s="24">
        <v>2.6</v>
      </c>
      <c r="V792" s="1" t="s">
        <v>1021</v>
      </c>
      <c r="W792" s="8" t="s">
        <v>1884</v>
      </c>
      <c r="X792" s="8" t="s">
        <v>1185</v>
      </c>
    </row>
    <row r="793" spans="1:24" ht="45.75" customHeight="1">
      <c r="A793" s="52" t="s">
        <v>499</v>
      </c>
      <c r="B793" s="23" t="s">
        <v>1496</v>
      </c>
      <c r="C793" s="18">
        <v>152.147</v>
      </c>
      <c r="D793" s="8" t="s">
        <v>532</v>
      </c>
      <c r="E793" s="1" t="s">
        <v>1216</v>
      </c>
      <c r="F793" s="1">
        <v>1</v>
      </c>
      <c r="G793" s="24">
        <v>1</v>
      </c>
      <c r="H793" s="1">
        <v>2.5</v>
      </c>
      <c r="I793" s="24">
        <v>0.7</v>
      </c>
      <c r="J793" s="24">
        <v>5</v>
      </c>
      <c r="K793" s="24">
        <v>1.2</v>
      </c>
      <c r="V793" s="1" t="s">
        <v>1021</v>
      </c>
      <c r="W793" s="8" t="s">
        <v>1884</v>
      </c>
      <c r="X793" s="8" t="s">
        <v>1185</v>
      </c>
    </row>
    <row r="794" spans="1:24" ht="45.75" customHeight="1">
      <c r="A794" s="52" t="s">
        <v>499</v>
      </c>
      <c r="B794" s="23" t="s">
        <v>1496</v>
      </c>
      <c r="C794" s="18">
        <v>152.147</v>
      </c>
      <c r="D794" s="8" t="s">
        <v>532</v>
      </c>
      <c r="E794" s="1" t="s">
        <v>1216</v>
      </c>
      <c r="F794" s="1">
        <v>1</v>
      </c>
      <c r="G794" s="24">
        <v>1.2</v>
      </c>
      <c r="H794" s="1">
        <v>2.5</v>
      </c>
      <c r="I794" s="24">
        <v>1.5</v>
      </c>
      <c r="J794" s="25">
        <v>5</v>
      </c>
      <c r="K794" s="24">
        <v>1.2</v>
      </c>
      <c r="L794" s="25">
        <v>10</v>
      </c>
      <c r="M794" s="24">
        <v>1.8</v>
      </c>
      <c r="N794" s="25">
        <v>20</v>
      </c>
      <c r="O794" s="24">
        <v>2.9</v>
      </c>
      <c r="V794" s="1" t="s">
        <v>1021</v>
      </c>
      <c r="W794" s="8" t="s">
        <v>1884</v>
      </c>
      <c r="X794" s="8" t="s">
        <v>294</v>
      </c>
    </row>
    <row r="795" spans="1:24" ht="45.75" customHeight="1">
      <c r="A795" s="52" t="s">
        <v>499</v>
      </c>
      <c r="B795" s="23" t="s">
        <v>1496</v>
      </c>
      <c r="C795" s="18">
        <v>152.147</v>
      </c>
      <c r="D795" s="8" t="s">
        <v>532</v>
      </c>
      <c r="E795" s="1" t="s">
        <v>1216</v>
      </c>
      <c r="F795" s="1">
        <v>1</v>
      </c>
      <c r="G795" s="24">
        <v>2.1</v>
      </c>
      <c r="H795" s="1">
        <v>2.5</v>
      </c>
      <c r="I795" s="24">
        <v>1.4</v>
      </c>
      <c r="J795" s="25">
        <v>5</v>
      </c>
      <c r="K795" s="24">
        <v>1.5</v>
      </c>
      <c r="L795" s="25">
        <v>10</v>
      </c>
      <c r="M795" s="24">
        <v>1.9</v>
      </c>
      <c r="N795" s="25">
        <v>20</v>
      </c>
      <c r="O795" s="24">
        <v>2.1</v>
      </c>
      <c r="V795" s="1" t="s">
        <v>1021</v>
      </c>
      <c r="W795" s="8" t="s">
        <v>1884</v>
      </c>
      <c r="X795" s="8" t="s">
        <v>294</v>
      </c>
    </row>
    <row r="796" spans="1:24" ht="45.75" customHeight="1">
      <c r="A796" s="52" t="s">
        <v>499</v>
      </c>
      <c r="B796" s="23" t="s">
        <v>1496</v>
      </c>
      <c r="C796" s="18">
        <v>152.147</v>
      </c>
      <c r="D796" s="8" t="s">
        <v>532</v>
      </c>
      <c r="E796" s="1" t="s">
        <v>1216</v>
      </c>
      <c r="F796" s="1">
        <v>1</v>
      </c>
      <c r="G796" s="24">
        <v>0.7</v>
      </c>
      <c r="H796" s="1">
        <v>2.5</v>
      </c>
      <c r="I796" s="24">
        <v>0.9</v>
      </c>
      <c r="J796" s="25">
        <v>5</v>
      </c>
      <c r="K796" s="24">
        <v>0.8</v>
      </c>
      <c r="L796" s="25">
        <v>10</v>
      </c>
      <c r="M796" s="24">
        <v>0.5</v>
      </c>
      <c r="N796" s="25">
        <v>20</v>
      </c>
      <c r="O796" s="24">
        <v>1.1</v>
      </c>
      <c r="V796" s="1" t="s">
        <v>1021</v>
      </c>
      <c r="W796" s="8" t="s">
        <v>1884</v>
      </c>
      <c r="X796" s="8" t="s">
        <v>294</v>
      </c>
    </row>
    <row r="797" spans="1:24" ht="45.75" customHeight="1">
      <c r="A797" s="52" t="s">
        <v>499</v>
      </c>
      <c r="B797" s="23" t="s">
        <v>1496</v>
      </c>
      <c r="C797" s="18">
        <v>152.147</v>
      </c>
      <c r="D797" s="8" t="s">
        <v>532</v>
      </c>
      <c r="E797" s="1" t="s">
        <v>1216</v>
      </c>
      <c r="F797" s="1">
        <v>1</v>
      </c>
      <c r="G797" s="24">
        <v>1.3</v>
      </c>
      <c r="H797" s="1">
        <v>2.5</v>
      </c>
      <c r="I797" s="24">
        <v>1</v>
      </c>
      <c r="J797" s="24">
        <v>5</v>
      </c>
      <c r="K797" s="24">
        <v>0.8</v>
      </c>
      <c r="V797" s="1" t="s">
        <v>1021</v>
      </c>
      <c r="W797" s="8" t="s">
        <v>1884</v>
      </c>
      <c r="X797" s="8" t="s">
        <v>1185</v>
      </c>
    </row>
    <row r="798" spans="1:24" ht="45.75" customHeight="1">
      <c r="A798" s="52" t="s">
        <v>499</v>
      </c>
      <c r="B798" s="23" t="s">
        <v>1496</v>
      </c>
      <c r="C798" s="18">
        <v>152.147</v>
      </c>
      <c r="D798" s="8" t="s">
        <v>532</v>
      </c>
      <c r="E798" s="1" t="s">
        <v>1216</v>
      </c>
      <c r="F798" s="1">
        <v>1</v>
      </c>
      <c r="G798" s="24">
        <v>0.9</v>
      </c>
      <c r="H798" s="1">
        <v>2.5</v>
      </c>
      <c r="I798" s="24">
        <v>1.2</v>
      </c>
      <c r="J798" s="25">
        <v>5</v>
      </c>
      <c r="K798" s="24">
        <v>1.8</v>
      </c>
      <c r="L798" s="25">
        <v>10</v>
      </c>
      <c r="M798" s="24">
        <v>1.6</v>
      </c>
      <c r="N798" s="25">
        <v>20</v>
      </c>
      <c r="O798" s="24">
        <v>2.3</v>
      </c>
      <c r="V798" s="1" t="s">
        <v>1021</v>
      </c>
      <c r="W798" s="8" t="s">
        <v>1884</v>
      </c>
      <c r="X798" s="8" t="s">
        <v>294</v>
      </c>
    </row>
    <row r="799" spans="1:24" ht="45.75" customHeight="1">
      <c r="A799" s="51" t="s">
        <v>1113</v>
      </c>
      <c r="B799" s="23" t="s">
        <v>1496</v>
      </c>
      <c r="C799" s="18">
        <v>152.147</v>
      </c>
      <c r="D799" s="8" t="s">
        <v>532</v>
      </c>
      <c r="E799" s="8" t="s">
        <v>1216</v>
      </c>
      <c r="F799" s="24">
        <v>1</v>
      </c>
      <c r="G799" s="8">
        <v>1</v>
      </c>
      <c r="H799" s="8">
        <v>2.5</v>
      </c>
      <c r="I799" s="8">
        <v>1.1</v>
      </c>
      <c r="J799" s="24">
        <v>5</v>
      </c>
      <c r="K799" s="8">
        <v>1.6</v>
      </c>
      <c r="L799" s="8">
        <v>10</v>
      </c>
      <c r="M799" s="8">
        <v>1.4</v>
      </c>
      <c r="N799" s="8">
        <v>20</v>
      </c>
      <c r="O799" s="8">
        <v>0.9</v>
      </c>
      <c r="P799" s="8"/>
      <c r="Q799" s="8"/>
      <c r="R799" s="8"/>
      <c r="S799" s="8"/>
      <c r="T799" s="8"/>
      <c r="U799" s="8"/>
      <c r="V799" s="1" t="s">
        <v>1021</v>
      </c>
      <c r="W799" s="8" t="s">
        <v>1884</v>
      </c>
      <c r="X799" s="8" t="s">
        <v>1163</v>
      </c>
    </row>
    <row r="800" spans="1:24" ht="76.5" customHeight="1">
      <c r="A800" s="34" t="s">
        <v>1113</v>
      </c>
      <c r="B800" s="23" t="s">
        <v>1496</v>
      </c>
      <c r="C800" s="18">
        <v>152.147</v>
      </c>
      <c r="D800" s="8" t="s">
        <v>532</v>
      </c>
      <c r="E800" s="1" t="s">
        <v>1216</v>
      </c>
      <c r="F800" s="8">
        <v>1</v>
      </c>
      <c r="G800" s="18">
        <f>73/85</f>
        <v>0.8588235294117647</v>
      </c>
      <c r="H800" s="18">
        <v>2.5</v>
      </c>
      <c r="I800" s="18">
        <f>101/85</f>
        <v>1.188235294117647</v>
      </c>
      <c r="J800" s="18">
        <v>5</v>
      </c>
      <c r="K800" s="18">
        <f>99/85</f>
        <v>1.1647058823529413</v>
      </c>
      <c r="L800" s="18">
        <v>10</v>
      </c>
      <c r="M800" s="18">
        <f>120/85</f>
        <v>1.411764705882353</v>
      </c>
      <c r="N800" s="18">
        <v>20</v>
      </c>
      <c r="O800" s="18">
        <f>146/85</f>
        <v>1.7176470588235293</v>
      </c>
      <c r="P800" s="18"/>
      <c r="Q800" s="18"/>
      <c r="R800" s="18"/>
      <c r="S800" s="18"/>
      <c r="T800" s="18"/>
      <c r="U800" s="18"/>
      <c r="V800" s="1" t="s">
        <v>1021</v>
      </c>
      <c r="W800" s="8" t="s">
        <v>1884</v>
      </c>
      <c r="X800" s="1" t="s">
        <v>96</v>
      </c>
    </row>
    <row r="801" spans="1:24" ht="47.25">
      <c r="A801" s="52" t="s">
        <v>499</v>
      </c>
      <c r="B801" s="23" t="s">
        <v>1496</v>
      </c>
      <c r="C801" s="18">
        <v>152.147</v>
      </c>
      <c r="D801" s="8" t="s">
        <v>532</v>
      </c>
      <c r="E801" s="1" t="s">
        <v>704</v>
      </c>
      <c r="F801" s="1">
        <v>5</v>
      </c>
      <c r="G801" s="1">
        <v>2.3</v>
      </c>
      <c r="H801" s="1">
        <v>10</v>
      </c>
      <c r="I801" s="1">
        <v>2.5</v>
      </c>
      <c r="J801" s="1">
        <v>25</v>
      </c>
      <c r="K801" s="1">
        <v>3</v>
      </c>
      <c r="V801" s="24">
        <v>25</v>
      </c>
      <c r="W801" s="8" t="s">
        <v>1883</v>
      </c>
      <c r="X801" s="1" t="s">
        <v>947</v>
      </c>
    </row>
    <row r="802" spans="1:24" ht="47.25">
      <c r="A802" s="52" t="s">
        <v>499</v>
      </c>
      <c r="B802" s="1" t="s">
        <v>1290</v>
      </c>
      <c r="C802" s="18">
        <v>152.148</v>
      </c>
      <c r="D802" s="8" t="s">
        <v>532</v>
      </c>
      <c r="E802" s="1" t="s">
        <v>1273</v>
      </c>
      <c r="F802" s="1">
        <v>5</v>
      </c>
      <c r="G802" s="1">
        <v>2.5</v>
      </c>
      <c r="H802" s="1">
        <v>10</v>
      </c>
      <c r="I802" s="1">
        <v>2.5</v>
      </c>
      <c r="J802" s="1">
        <v>25</v>
      </c>
      <c r="K802" s="1">
        <v>7.5</v>
      </c>
      <c r="V802" s="24">
        <v>11.5</v>
      </c>
      <c r="W802" s="8" t="s">
        <v>1883</v>
      </c>
      <c r="X802" s="1" t="s">
        <v>947</v>
      </c>
    </row>
    <row r="803" spans="1:24" ht="47.25">
      <c r="A803" s="51" t="s">
        <v>779</v>
      </c>
      <c r="B803" s="23" t="s">
        <v>1429</v>
      </c>
      <c r="C803" s="18">
        <v>454.67</v>
      </c>
      <c r="D803" s="8" t="s">
        <v>565</v>
      </c>
      <c r="E803" s="8" t="s">
        <v>1216</v>
      </c>
      <c r="F803" s="8">
        <v>2.5</v>
      </c>
      <c r="G803" s="8">
        <v>5.1</v>
      </c>
      <c r="H803" s="24">
        <v>5</v>
      </c>
      <c r="I803" s="8">
        <v>11.6</v>
      </c>
      <c r="J803" s="24">
        <v>10</v>
      </c>
      <c r="K803" s="8">
        <v>25.6</v>
      </c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1">
        <v>2</v>
      </c>
      <c r="W803" s="8" t="s">
        <v>1883</v>
      </c>
      <c r="X803" s="8" t="s">
        <v>1163</v>
      </c>
    </row>
    <row r="804" spans="1:24" ht="63">
      <c r="A804" s="34" t="s">
        <v>1844</v>
      </c>
      <c r="B804" s="8" t="s">
        <v>1845</v>
      </c>
      <c r="C804" s="8">
        <v>155.22</v>
      </c>
      <c r="D804" s="8" t="s">
        <v>1818</v>
      </c>
      <c r="E804" s="1" t="s">
        <v>704</v>
      </c>
      <c r="F804" s="1">
        <v>0.3</v>
      </c>
      <c r="G804" s="1">
        <v>1.25</v>
      </c>
      <c r="H804" s="1">
        <v>1</v>
      </c>
      <c r="I804" s="1">
        <v>2.59</v>
      </c>
      <c r="J804" s="1">
        <v>3</v>
      </c>
      <c r="K804" s="1">
        <v>3.56</v>
      </c>
      <c r="L804" s="1">
        <v>10</v>
      </c>
      <c r="M804" s="1">
        <v>6.18</v>
      </c>
      <c r="V804" s="24">
        <v>1.8453608247422681</v>
      </c>
      <c r="W804" s="8" t="s">
        <v>1883</v>
      </c>
      <c r="X804" s="1" t="s">
        <v>744</v>
      </c>
    </row>
    <row r="805" spans="1:24" ht="31.5">
      <c r="A805" s="51" t="s">
        <v>1203</v>
      </c>
      <c r="B805" s="23" t="s">
        <v>1200</v>
      </c>
      <c r="C805" s="18">
        <v>184.32</v>
      </c>
      <c r="D805" s="8" t="s">
        <v>645</v>
      </c>
      <c r="E805" s="8" t="s">
        <v>1216</v>
      </c>
      <c r="F805" s="8">
        <v>0.5</v>
      </c>
      <c r="G805" s="8">
        <v>1.4</v>
      </c>
      <c r="H805" s="24">
        <v>1</v>
      </c>
      <c r="I805" s="8">
        <v>1.3</v>
      </c>
      <c r="J805" s="8">
        <v>2.5</v>
      </c>
      <c r="K805" s="8">
        <v>1.3</v>
      </c>
      <c r="L805" s="24">
        <v>5</v>
      </c>
      <c r="M805" s="8">
        <v>2.4</v>
      </c>
      <c r="N805" s="8">
        <v>10</v>
      </c>
      <c r="O805" s="8">
        <v>3</v>
      </c>
      <c r="P805" s="8"/>
      <c r="Q805" s="8"/>
      <c r="R805" s="8"/>
      <c r="S805" s="8"/>
      <c r="T805" s="8"/>
      <c r="U805" s="8"/>
      <c r="V805" s="1">
        <v>10</v>
      </c>
      <c r="W805" s="8" t="s">
        <v>1883</v>
      </c>
      <c r="X805" s="8" t="s">
        <v>1163</v>
      </c>
    </row>
    <row r="806" spans="1:24" ht="157.5">
      <c r="A806" s="34" t="s">
        <v>1758</v>
      </c>
      <c r="B806" s="1" t="s">
        <v>221</v>
      </c>
      <c r="C806" s="18">
        <v>485.5</v>
      </c>
      <c r="D806" s="1" t="s">
        <v>636</v>
      </c>
      <c r="E806" s="1" t="s">
        <v>1255</v>
      </c>
      <c r="F806" s="1">
        <v>0.1</v>
      </c>
      <c r="G806" s="1">
        <v>0.75</v>
      </c>
      <c r="H806" s="1">
        <v>1</v>
      </c>
      <c r="I806" s="1">
        <v>1.38</v>
      </c>
      <c r="J806" s="1">
        <v>10</v>
      </c>
      <c r="K806" s="1">
        <v>3.3</v>
      </c>
      <c r="V806" s="24">
        <v>8.59375</v>
      </c>
      <c r="W806" s="8" t="s">
        <v>1883</v>
      </c>
      <c r="X806" s="1" t="s">
        <v>1874</v>
      </c>
    </row>
    <row r="807" spans="1:24" ht="31.5">
      <c r="A807" s="51" t="s">
        <v>1295</v>
      </c>
      <c r="B807" s="23" t="s">
        <v>1197</v>
      </c>
      <c r="C807" s="18">
        <v>144.17</v>
      </c>
      <c r="D807" s="8" t="s">
        <v>706</v>
      </c>
      <c r="E807" s="8" t="s">
        <v>1216</v>
      </c>
      <c r="F807" s="8">
        <v>0.1</v>
      </c>
      <c r="G807" s="8">
        <v>1.4</v>
      </c>
      <c r="H807" s="8">
        <v>0.25</v>
      </c>
      <c r="I807" s="8">
        <v>1</v>
      </c>
      <c r="J807" s="8">
        <v>0.5</v>
      </c>
      <c r="K807" s="8">
        <v>1.2</v>
      </c>
      <c r="L807" s="24">
        <v>1</v>
      </c>
      <c r="M807" s="8">
        <v>1.5</v>
      </c>
      <c r="N807" s="8">
        <v>2.5</v>
      </c>
      <c r="O807" s="8">
        <v>8.5</v>
      </c>
      <c r="P807" s="8"/>
      <c r="Q807" s="8"/>
      <c r="R807" s="8"/>
      <c r="S807" s="8"/>
      <c r="T807" s="8"/>
      <c r="U807" s="8"/>
      <c r="V807" s="1">
        <v>1.3</v>
      </c>
      <c r="W807" s="8" t="s">
        <v>1883</v>
      </c>
      <c r="X807" s="8" t="s">
        <v>1163</v>
      </c>
    </row>
    <row r="808" spans="1:24" ht="31.5">
      <c r="A808" s="34" t="s">
        <v>885</v>
      </c>
      <c r="B808" s="60" t="s">
        <v>1429</v>
      </c>
      <c r="C808" s="60" t="s">
        <v>1429</v>
      </c>
      <c r="D808" s="8" t="s">
        <v>1429</v>
      </c>
      <c r="E808" s="1" t="s">
        <v>1216</v>
      </c>
      <c r="F808" s="1">
        <v>1</v>
      </c>
      <c r="G808" s="1">
        <v>5.1</v>
      </c>
      <c r="H808" s="1">
        <v>3</v>
      </c>
      <c r="I808" s="1">
        <v>4.8</v>
      </c>
      <c r="J808" s="1">
        <v>9</v>
      </c>
      <c r="K808" s="1">
        <v>5.7</v>
      </c>
      <c r="L808" s="1">
        <v>15</v>
      </c>
      <c r="M808" s="1">
        <v>5.2</v>
      </c>
      <c r="V808" s="1" t="s">
        <v>876</v>
      </c>
      <c r="W808" s="8" t="s">
        <v>1883</v>
      </c>
      <c r="X808" s="1" t="s">
        <v>1869</v>
      </c>
    </row>
    <row r="809" spans="1:24" ht="63.75" customHeight="1">
      <c r="A809" s="52" t="s">
        <v>1192</v>
      </c>
      <c r="B809" s="1" t="s">
        <v>801</v>
      </c>
      <c r="C809" s="18">
        <v>908.88</v>
      </c>
      <c r="D809" s="1" t="s">
        <v>1375</v>
      </c>
      <c r="E809" s="1" t="s">
        <v>454</v>
      </c>
      <c r="F809" s="1">
        <v>0.5</v>
      </c>
      <c r="G809" s="24">
        <v>0.9</v>
      </c>
      <c r="H809" s="1">
        <v>1</v>
      </c>
      <c r="I809" s="24">
        <v>0.9</v>
      </c>
      <c r="J809" s="24">
        <v>2</v>
      </c>
      <c r="K809" s="24">
        <v>0.9</v>
      </c>
      <c r="L809" s="25"/>
      <c r="M809" s="24"/>
      <c r="N809" s="25"/>
      <c r="O809" s="24"/>
      <c r="V809" s="1" t="s">
        <v>1021</v>
      </c>
      <c r="W809" s="8" t="s">
        <v>1884</v>
      </c>
      <c r="X809" s="8" t="s">
        <v>573</v>
      </c>
    </row>
    <row r="810" spans="1:24" ht="54" customHeight="1">
      <c r="A810" s="52" t="s">
        <v>1192</v>
      </c>
      <c r="B810" s="1" t="s">
        <v>801</v>
      </c>
      <c r="C810" s="18">
        <v>908.88</v>
      </c>
      <c r="D810" s="1" t="s">
        <v>1375</v>
      </c>
      <c r="E810" s="1" t="s">
        <v>1255</v>
      </c>
      <c r="F810" s="1">
        <v>5</v>
      </c>
      <c r="G810" s="24">
        <v>1</v>
      </c>
      <c r="H810" s="1">
        <v>10</v>
      </c>
      <c r="I810" s="24">
        <v>0.9</v>
      </c>
      <c r="J810" s="24">
        <v>25</v>
      </c>
      <c r="K810" s="24">
        <v>1</v>
      </c>
      <c r="L810" s="25"/>
      <c r="M810" s="24"/>
      <c r="N810" s="25"/>
      <c r="O810" s="24"/>
      <c r="V810" s="1" t="s">
        <v>1021</v>
      </c>
      <c r="W810" s="8" t="s">
        <v>1884</v>
      </c>
      <c r="X810" s="8" t="s">
        <v>1026</v>
      </c>
    </row>
    <row r="811" spans="1:24" ht="31.5">
      <c r="A811" s="52" t="s">
        <v>1025</v>
      </c>
      <c r="B811" s="1" t="s">
        <v>218</v>
      </c>
      <c r="C811" s="18">
        <v>129.599</v>
      </c>
      <c r="D811" s="1" t="s">
        <v>1535</v>
      </c>
      <c r="E811" s="1" t="s">
        <v>455</v>
      </c>
      <c r="F811" s="1">
        <v>2.5</v>
      </c>
      <c r="G811" s="24">
        <v>1.3</v>
      </c>
      <c r="H811" s="1">
        <v>5</v>
      </c>
      <c r="I811" s="24">
        <v>2.6</v>
      </c>
      <c r="J811" s="25">
        <v>10</v>
      </c>
      <c r="K811" s="24">
        <v>6.6</v>
      </c>
      <c r="L811" s="25"/>
      <c r="M811" s="24"/>
      <c r="N811" s="25"/>
      <c r="O811" s="24"/>
      <c r="V811" s="24">
        <v>5.5</v>
      </c>
      <c r="W811" s="8" t="s">
        <v>1883</v>
      </c>
      <c r="X811" s="8" t="s">
        <v>573</v>
      </c>
    </row>
    <row r="812" spans="1:24" ht="31.5">
      <c r="A812" s="52" t="s">
        <v>1025</v>
      </c>
      <c r="B812" s="1" t="s">
        <v>903</v>
      </c>
      <c r="C812" s="18">
        <v>129.599</v>
      </c>
      <c r="D812" s="1" t="s">
        <v>1535</v>
      </c>
      <c r="E812" s="1" t="s">
        <v>1255</v>
      </c>
      <c r="F812" s="1">
        <v>0.5</v>
      </c>
      <c r="G812" s="1">
        <v>1</v>
      </c>
      <c r="H812" s="1">
        <v>1</v>
      </c>
      <c r="I812" s="1">
        <v>1.7</v>
      </c>
      <c r="J812" s="1">
        <v>2.5</v>
      </c>
      <c r="K812" s="1">
        <v>2.2</v>
      </c>
      <c r="V812" s="1" t="s">
        <v>1021</v>
      </c>
      <c r="W812" s="8" t="s">
        <v>1884</v>
      </c>
      <c r="X812" s="1" t="s">
        <v>382</v>
      </c>
    </row>
    <row r="813" spans="1:24" ht="31.5">
      <c r="A813" s="52" t="s">
        <v>1025</v>
      </c>
      <c r="B813" s="1" t="s">
        <v>903</v>
      </c>
      <c r="C813" s="18">
        <v>129.599</v>
      </c>
      <c r="D813" s="1" t="s">
        <v>1535</v>
      </c>
      <c r="E813" s="1" t="s">
        <v>1255</v>
      </c>
      <c r="F813" s="1">
        <v>1</v>
      </c>
      <c r="G813" s="1">
        <v>1.5</v>
      </c>
      <c r="H813" s="1">
        <v>2.5</v>
      </c>
      <c r="I813" s="1">
        <v>2.2</v>
      </c>
      <c r="J813" s="1">
        <v>5</v>
      </c>
      <c r="K813" s="1">
        <v>2.4</v>
      </c>
      <c r="V813" s="1" t="s">
        <v>1021</v>
      </c>
      <c r="W813" s="8" t="s">
        <v>1884</v>
      </c>
      <c r="X813" s="8" t="s">
        <v>1512</v>
      </c>
    </row>
    <row r="814" spans="1:24" ht="78.75" customHeight="1">
      <c r="A814" s="34" t="s">
        <v>1048</v>
      </c>
      <c r="B814" s="1" t="s">
        <v>1249</v>
      </c>
      <c r="C814" s="18">
        <v>154.755</v>
      </c>
      <c r="D814" s="1" t="s">
        <v>174</v>
      </c>
      <c r="E814" s="1" t="s">
        <v>520</v>
      </c>
      <c r="F814" s="1">
        <v>1</v>
      </c>
      <c r="G814" s="1">
        <v>2.06</v>
      </c>
      <c r="H814" s="1">
        <v>2.5</v>
      </c>
      <c r="I814" s="1">
        <v>2.14</v>
      </c>
      <c r="J814" s="1">
        <v>5</v>
      </c>
      <c r="K814" s="1">
        <v>3.31</v>
      </c>
      <c r="V814" s="24">
        <v>4.337606837606837</v>
      </c>
      <c r="W814" s="8" t="s">
        <v>1883</v>
      </c>
      <c r="X814" s="1" t="s">
        <v>1347</v>
      </c>
    </row>
    <row r="815" spans="1:24" ht="31.5">
      <c r="A815" s="34" t="s">
        <v>1048</v>
      </c>
      <c r="B815" s="1" t="s">
        <v>1249</v>
      </c>
      <c r="C815" s="18">
        <v>154.755</v>
      </c>
      <c r="D815" s="1" t="s">
        <v>174</v>
      </c>
      <c r="E815" s="1" t="s">
        <v>704</v>
      </c>
      <c r="F815" s="8">
        <v>0.25</v>
      </c>
      <c r="G815" s="8">
        <v>0.9</v>
      </c>
      <c r="H815" s="8">
        <v>0.5</v>
      </c>
      <c r="I815" s="8">
        <v>1.1</v>
      </c>
      <c r="J815" s="8">
        <v>1</v>
      </c>
      <c r="K815" s="8">
        <v>1.6</v>
      </c>
      <c r="L815" s="8">
        <v>2.5</v>
      </c>
      <c r="M815" s="8">
        <v>1.6</v>
      </c>
      <c r="N815" s="8">
        <v>5</v>
      </c>
      <c r="O815" s="8">
        <v>2.2</v>
      </c>
      <c r="P815" s="8"/>
      <c r="Q815" s="8"/>
      <c r="R815" s="8"/>
      <c r="S815" s="8"/>
      <c r="T815" s="8"/>
      <c r="U815" s="8"/>
      <c r="V815" s="1" t="s">
        <v>1021</v>
      </c>
      <c r="W815" s="8" t="s">
        <v>1884</v>
      </c>
      <c r="X815" s="1" t="s">
        <v>833</v>
      </c>
    </row>
    <row r="816" spans="1:24" ht="31.5">
      <c r="A816" s="34" t="s">
        <v>1048</v>
      </c>
      <c r="B816" s="1" t="s">
        <v>1249</v>
      </c>
      <c r="C816" s="18">
        <v>154.755</v>
      </c>
      <c r="D816" s="1" t="s">
        <v>174</v>
      </c>
      <c r="E816" s="1" t="s">
        <v>1255</v>
      </c>
      <c r="F816" s="8">
        <v>0.25</v>
      </c>
      <c r="G816" s="8">
        <v>1.3</v>
      </c>
      <c r="H816" s="8">
        <v>0.5</v>
      </c>
      <c r="I816" s="8">
        <v>1.4</v>
      </c>
      <c r="J816" s="8">
        <v>1</v>
      </c>
      <c r="K816" s="8">
        <v>1.4</v>
      </c>
      <c r="L816" s="8">
        <v>2.5</v>
      </c>
      <c r="M816" s="8">
        <v>1.8</v>
      </c>
      <c r="N816" s="8">
        <v>5</v>
      </c>
      <c r="O816" s="8">
        <v>3.1</v>
      </c>
      <c r="P816" s="8"/>
      <c r="Q816" s="8"/>
      <c r="R816" s="8"/>
      <c r="S816" s="8"/>
      <c r="T816" s="8"/>
      <c r="U816" s="8"/>
      <c r="V816" s="24">
        <v>4.8076923076923075</v>
      </c>
      <c r="W816" s="8" t="s">
        <v>1883</v>
      </c>
      <c r="X816" s="1" t="s">
        <v>833</v>
      </c>
    </row>
    <row r="817" spans="1:24" ht="45.75" customHeight="1">
      <c r="A817" s="34" t="s">
        <v>1048</v>
      </c>
      <c r="B817" s="1" t="s">
        <v>1249</v>
      </c>
      <c r="C817" s="18">
        <v>154.755</v>
      </c>
      <c r="D817" s="1" t="s">
        <v>174</v>
      </c>
      <c r="E817" s="1" t="s">
        <v>1255</v>
      </c>
      <c r="F817" s="1">
        <v>0.5</v>
      </c>
      <c r="G817" s="1">
        <v>1.1</v>
      </c>
      <c r="H817" s="1">
        <v>1</v>
      </c>
      <c r="I817" s="1">
        <v>1.5</v>
      </c>
      <c r="J817" s="1">
        <v>2.5</v>
      </c>
      <c r="K817" s="1">
        <v>1.5</v>
      </c>
      <c r="V817" s="1" t="s">
        <v>1021</v>
      </c>
      <c r="W817" s="8" t="s">
        <v>1884</v>
      </c>
      <c r="X817" s="8" t="s">
        <v>1026</v>
      </c>
    </row>
    <row r="818" spans="1:24" ht="39" customHeight="1">
      <c r="A818" s="34" t="s">
        <v>1048</v>
      </c>
      <c r="B818" s="1" t="s">
        <v>1249</v>
      </c>
      <c r="C818" s="18">
        <v>154.755</v>
      </c>
      <c r="D818" s="1" t="s">
        <v>174</v>
      </c>
      <c r="E818" s="1" t="s">
        <v>1255</v>
      </c>
      <c r="F818" s="1">
        <v>2.5</v>
      </c>
      <c r="G818" s="1">
        <v>2.19</v>
      </c>
      <c r="H818" s="1">
        <v>5</v>
      </c>
      <c r="I818" s="1">
        <v>2.46</v>
      </c>
      <c r="V818" s="1" t="s">
        <v>1021</v>
      </c>
      <c r="W818" s="8" t="s">
        <v>1884</v>
      </c>
      <c r="X818" s="1" t="s">
        <v>1347</v>
      </c>
    </row>
    <row r="819" spans="1:24" ht="52.5" customHeight="1">
      <c r="A819" s="34" t="s">
        <v>1048</v>
      </c>
      <c r="B819" s="1" t="s">
        <v>219</v>
      </c>
      <c r="C819" s="18">
        <v>154.755</v>
      </c>
      <c r="D819" s="1" t="s">
        <v>174</v>
      </c>
      <c r="E819" s="1" t="s">
        <v>989</v>
      </c>
      <c r="F819" s="1">
        <v>1</v>
      </c>
      <c r="G819" s="1">
        <v>1.2</v>
      </c>
      <c r="H819" s="1">
        <v>2.5</v>
      </c>
      <c r="I819" s="1">
        <v>1.3</v>
      </c>
      <c r="J819" s="1">
        <v>5</v>
      </c>
      <c r="K819" s="1">
        <v>1.3</v>
      </c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1" t="s">
        <v>1021</v>
      </c>
      <c r="W819" s="8" t="s">
        <v>1884</v>
      </c>
      <c r="X819" s="1" t="s">
        <v>1343</v>
      </c>
    </row>
    <row r="820" spans="1:24" ht="55.5" customHeight="1">
      <c r="A820" s="34" t="s">
        <v>1048</v>
      </c>
      <c r="B820" s="1" t="s">
        <v>1249</v>
      </c>
      <c r="C820" s="18">
        <v>154.755</v>
      </c>
      <c r="D820" s="1" t="s">
        <v>174</v>
      </c>
      <c r="E820" s="1" t="s">
        <v>989</v>
      </c>
      <c r="F820" s="1">
        <v>0.5</v>
      </c>
      <c r="G820" s="1">
        <v>0.62</v>
      </c>
      <c r="H820" s="1">
        <v>1</v>
      </c>
      <c r="I820" s="1">
        <v>1.3</v>
      </c>
      <c r="J820" s="1">
        <v>2.5</v>
      </c>
      <c r="K820" s="1">
        <v>1.17</v>
      </c>
      <c r="L820" s="1">
        <v>5</v>
      </c>
      <c r="M820" s="1">
        <v>1.77</v>
      </c>
      <c r="N820" s="8"/>
      <c r="O820" s="8"/>
      <c r="P820" s="8"/>
      <c r="Q820" s="8"/>
      <c r="R820" s="8"/>
      <c r="S820" s="8"/>
      <c r="T820" s="8"/>
      <c r="U820" s="8"/>
      <c r="V820" s="1" t="s">
        <v>1021</v>
      </c>
      <c r="W820" s="8" t="s">
        <v>1884</v>
      </c>
      <c r="X820" s="1" t="s">
        <v>500</v>
      </c>
    </row>
    <row r="821" spans="1:24" ht="57" customHeight="1">
      <c r="A821" s="34" t="s">
        <v>1048</v>
      </c>
      <c r="B821" s="1" t="s">
        <v>1249</v>
      </c>
      <c r="C821" s="18">
        <v>154.755</v>
      </c>
      <c r="D821" s="1" t="s">
        <v>174</v>
      </c>
      <c r="E821" s="1" t="s">
        <v>679</v>
      </c>
      <c r="F821" s="1">
        <v>2.5</v>
      </c>
      <c r="G821" s="1">
        <v>1.4</v>
      </c>
      <c r="H821" s="1">
        <v>5</v>
      </c>
      <c r="I821" s="1">
        <v>1.2</v>
      </c>
      <c r="J821" s="1">
        <v>10</v>
      </c>
      <c r="K821" s="1">
        <v>1.2</v>
      </c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1" t="s">
        <v>1021</v>
      </c>
      <c r="W821" s="8" t="s">
        <v>1884</v>
      </c>
      <c r="X821" s="1" t="s">
        <v>765</v>
      </c>
    </row>
    <row r="822" spans="1:24" ht="64.5" customHeight="1">
      <c r="A822" s="34" t="s">
        <v>1048</v>
      </c>
      <c r="B822" s="1" t="s">
        <v>1249</v>
      </c>
      <c r="C822" s="18">
        <v>154.755</v>
      </c>
      <c r="D822" s="1" t="s">
        <v>174</v>
      </c>
      <c r="E822" s="1" t="s">
        <v>679</v>
      </c>
      <c r="F822" s="1">
        <v>2.5</v>
      </c>
      <c r="G822" s="1">
        <v>0.6</v>
      </c>
      <c r="H822" s="1">
        <v>5</v>
      </c>
      <c r="I822" s="1">
        <v>0.7</v>
      </c>
      <c r="J822" s="1">
        <v>10</v>
      </c>
      <c r="K822" s="1">
        <v>0.5</v>
      </c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1" t="s">
        <v>1021</v>
      </c>
      <c r="W822" s="8" t="s">
        <v>1884</v>
      </c>
      <c r="X822" s="1" t="s">
        <v>765</v>
      </c>
    </row>
    <row r="823" spans="1:24" ht="46.5" customHeight="1">
      <c r="A823" s="34" t="s">
        <v>1048</v>
      </c>
      <c r="B823" s="1" t="s">
        <v>1249</v>
      </c>
      <c r="C823" s="18">
        <v>154.755</v>
      </c>
      <c r="D823" s="1" t="s">
        <v>174</v>
      </c>
      <c r="E823" s="1" t="s">
        <v>679</v>
      </c>
      <c r="F823" s="1">
        <v>2.5</v>
      </c>
      <c r="G823" s="1">
        <v>0.8</v>
      </c>
      <c r="H823" s="1">
        <v>5</v>
      </c>
      <c r="I823" s="1">
        <v>0.1</v>
      </c>
      <c r="J823" s="1">
        <v>10</v>
      </c>
      <c r="K823" s="1">
        <v>2</v>
      </c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1" t="s">
        <v>1021</v>
      </c>
      <c r="W823" s="8" t="s">
        <v>1884</v>
      </c>
      <c r="X823" s="1" t="s">
        <v>765</v>
      </c>
    </row>
    <row r="824" spans="1:24" ht="66" customHeight="1">
      <c r="A824" s="34" t="s">
        <v>1048</v>
      </c>
      <c r="B824" s="1" t="s">
        <v>1249</v>
      </c>
      <c r="C824" s="18">
        <v>154.755</v>
      </c>
      <c r="D824" s="1" t="s">
        <v>174</v>
      </c>
      <c r="E824" s="1" t="s">
        <v>679</v>
      </c>
      <c r="F824" s="8">
        <v>5</v>
      </c>
      <c r="G824" s="8">
        <v>0.8</v>
      </c>
      <c r="H824" s="8">
        <v>10</v>
      </c>
      <c r="I824" s="8">
        <v>0.6</v>
      </c>
      <c r="J824" s="8">
        <v>25</v>
      </c>
      <c r="K824" s="8">
        <v>0.6</v>
      </c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1" t="s">
        <v>1021</v>
      </c>
      <c r="W824" s="8" t="s">
        <v>1884</v>
      </c>
      <c r="X824" s="1" t="s">
        <v>765</v>
      </c>
    </row>
    <row r="825" spans="1:24" ht="63" customHeight="1">
      <c r="A825" s="34" t="s">
        <v>1048</v>
      </c>
      <c r="B825" s="1" t="s">
        <v>1249</v>
      </c>
      <c r="C825" s="18">
        <v>154.755</v>
      </c>
      <c r="D825" s="1" t="s">
        <v>174</v>
      </c>
      <c r="E825" s="1" t="s">
        <v>925</v>
      </c>
      <c r="F825" s="8">
        <v>0.25</v>
      </c>
      <c r="G825" s="8">
        <v>2</v>
      </c>
      <c r="H825" s="8">
        <v>0.5</v>
      </c>
      <c r="I825" s="8">
        <v>2.4</v>
      </c>
      <c r="J825" s="8">
        <v>1</v>
      </c>
      <c r="K825" s="8">
        <v>2.8</v>
      </c>
      <c r="L825" s="8">
        <v>2.5</v>
      </c>
      <c r="M825" s="8">
        <v>3</v>
      </c>
      <c r="N825" s="8">
        <v>5</v>
      </c>
      <c r="O825" s="8">
        <v>2.3</v>
      </c>
      <c r="P825" s="8"/>
      <c r="Q825" s="8"/>
      <c r="R825" s="8"/>
      <c r="S825" s="8"/>
      <c r="T825" s="8"/>
      <c r="U825" s="8"/>
      <c r="V825" s="1" t="s">
        <v>876</v>
      </c>
      <c r="W825" s="8" t="s">
        <v>1883</v>
      </c>
      <c r="X825" s="1" t="s">
        <v>833</v>
      </c>
    </row>
    <row r="826" spans="1:24" ht="124.5" customHeight="1">
      <c r="A826" s="34" t="s">
        <v>167</v>
      </c>
      <c r="B826" s="1" t="s">
        <v>303</v>
      </c>
      <c r="C826" s="18">
        <v>153.14</v>
      </c>
      <c r="D826" s="1" t="s">
        <v>186</v>
      </c>
      <c r="E826" s="1" t="s">
        <v>270</v>
      </c>
      <c r="F826" s="1">
        <v>0.01</v>
      </c>
      <c r="G826" s="24"/>
      <c r="H826" s="1">
        <v>0.025</v>
      </c>
      <c r="I826" s="24">
        <v>1</v>
      </c>
      <c r="J826" s="1">
        <v>0.05</v>
      </c>
      <c r="K826" s="24">
        <v>1.5</v>
      </c>
      <c r="L826" s="1">
        <v>0.075</v>
      </c>
      <c r="M826" s="24">
        <v>2.2</v>
      </c>
      <c r="N826" s="1">
        <v>0.125</v>
      </c>
      <c r="O826" s="24">
        <v>2</v>
      </c>
      <c r="P826" s="1">
        <v>0.2</v>
      </c>
      <c r="Q826" s="1">
        <v>1.8</v>
      </c>
      <c r="V826" s="18" t="s">
        <v>1021</v>
      </c>
      <c r="W826" s="8" t="s">
        <v>1884</v>
      </c>
      <c r="X826" s="1" t="s">
        <v>6</v>
      </c>
    </row>
    <row r="827" spans="1:24" ht="115.5" customHeight="1">
      <c r="A827" s="51" t="s">
        <v>728</v>
      </c>
      <c r="B827" s="23" t="s">
        <v>587</v>
      </c>
      <c r="C827" s="18">
        <v>216.032</v>
      </c>
      <c r="D827" s="8" t="s">
        <v>776</v>
      </c>
      <c r="E827" s="8" t="s">
        <v>1216</v>
      </c>
      <c r="F827" s="8">
        <v>0.01</v>
      </c>
      <c r="G827" s="8">
        <v>0.9</v>
      </c>
      <c r="H827" s="8">
        <v>0.03</v>
      </c>
      <c r="I827" s="8">
        <v>1.3</v>
      </c>
      <c r="J827" s="8">
        <v>0.05</v>
      </c>
      <c r="K827" s="8">
        <v>3.5</v>
      </c>
      <c r="L827" s="8">
        <v>0.1</v>
      </c>
      <c r="M827" s="8">
        <v>11.5</v>
      </c>
      <c r="N827" s="8"/>
      <c r="O827" s="8"/>
      <c r="P827" s="8"/>
      <c r="Q827" s="8"/>
      <c r="R827" s="8"/>
      <c r="S827" s="8"/>
      <c r="T827" s="8"/>
      <c r="U827" s="8"/>
      <c r="V827" s="1">
        <v>0.05</v>
      </c>
      <c r="W827" s="8" t="s">
        <v>1883</v>
      </c>
      <c r="X827" s="8" t="s">
        <v>1163</v>
      </c>
    </row>
    <row r="828" spans="1:24" ht="58.5" customHeight="1">
      <c r="A828" s="51" t="s">
        <v>1128</v>
      </c>
      <c r="B828" s="23" t="s">
        <v>1322</v>
      </c>
      <c r="C828" s="18">
        <v>153.13</v>
      </c>
      <c r="D828" s="8" t="s">
        <v>775</v>
      </c>
      <c r="E828" s="8" t="s">
        <v>1216</v>
      </c>
      <c r="F828" s="8">
        <v>0.1</v>
      </c>
      <c r="G828" s="8">
        <v>1.8</v>
      </c>
      <c r="H828" s="8">
        <v>0.25</v>
      </c>
      <c r="I828" s="8">
        <v>2.2</v>
      </c>
      <c r="J828" s="8">
        <v>0.5</v>
      </c>
      <c r="K828" s="8">
        <v>3.3</v>
      </c>
      <c r="L828" s="24">
        <v>1</v>
      </c>
      <c r="M828" s="8">
        <v>7.9</v>
      </c>
      <c r="N828" s="8">
        <v>2.5</v>
      </c>
      <c r="O828" s="8">
        <v>11.9</v>
      </c>
      <c r="P828" s="8"/>
      <c r="Q828" s="8"/>
      <c r="R828" s="8"/>
      <c r="S828" s="8"/>
      <c r="T828" s="8"/>
      <c r="U828" s="8"/>
      <c r="V828" s="1">
        <v>0.4</v>
      </c>
      <c r="W828" s="8" t="s">
        <v>1883</v>
      </c>
      <c r="X828" s="8" t="s">
        <v>1163</v>
      </c>
    </row>
    <row r="829" spans="1:24" ht="78" customHeight="1">
      <c r="A829" s="34" t="s">
        <v>1235</v>
      </c>
      <c r="B829" s="1" t="s">
        <v>17</v>
      </c>
      <c r="C829" s="18">
        <v>212.27</v>
      </c>
      <c r="D829" s="1" t="s">
        <v>636</v>
      </c>
      <c r="E829" s="1" t="s">
        <v>1216</v>
      </c>
      <c r="F829" s="1">
        <v>0.5</v>
      </c>
      <c r="G829" s="1">
        <v>1.97</v>
      </c>
      <c r="H829" s="1">
        <v>5</v>
      </c>
      <c r="I829" s="1">
        <v>1.34</v>
      </c>
      <c r="J829" s="1">
        <v>15</v>
      </c>
      <c r="K829" s="1">
        <v>8</v>
      </c>
      <c r="V829" s="24">
        <v>7.4924924924924925</v>
      </c>
      <c r="W829" s="8" t="s">
        <v>1883</v>
      </c>
      <c r="X829" s="1" t="s">
        <v>1874</v>
      </c>
    </row>
    <row r="830" spans="1:24" ht="47.25">
      <c r="A830" s="34" t="s">
        <v>1846</v>
      </c>
      <c r="B830" s="1" t="s">
        <v>1847</v>
      </c>
      <c r="C830" s="18">
        <v>449.54</v>
      </c>
      <c r="D830" s="1" t="s">
        <v>1429</v>
      </c>
      <c r="E830" s="1" t="s">
        <v>192</v>
      </c>
      <c r="F830" s="1">
        <v>5</v>
      </c>
      <c r="G830" s="1">
        <v>1.7</v>
      </c>
      <c r="H830" s="1">
        <v>10</v>
      </c>
      <c r="I830" s="1">
        <v>1.4</v>
      </c>
      <c r="J830" s="1">
        <v>15</v>
      </c>
      <c r="K830" s="1">
        <v>3.3</v>
      </c>
      <c r="L830" s="1">
        <v>20</v>
      </c>
      <c r="M830" s="1">
        <v>4.2</v>
      </c>
      <c r="V830" s="24">
        <v>14.210526315789474</v>
      </c>
      <c r="W830" s="8" t="s">
        <v>1883</v>
      </c>
      <c r="X830" s="1" t="s">
        <v>1561</v>
      </c>
    </row>
    <row r="831" spans="1:24" ht="43.5" customHeight="1">
      <c r="A831" s="51" t="s">
        <v>7</v>
      </c>
      <c r="B831" s="23" t="s">
        <v>729</v>
      </c>
      <c r="C831" s="18">
        <v>176.683</v>
      </c>
      <c r="D831" s="8" t="s">
        <v>837</v>
      </c>
      <c r="E831" s="8" t="s">
        <v>1216</v>
      </c>
      <c r="F831" s="24">
        <v>5</v>
      </c>
      <c r="G831" s="8">
        <v>12.7</v>
      </c>
      <c r="H831" s="8">
        <v>10</v>
      </c>
      <c r="I831" s="8">
        <v>19.4</v>
      </c>
      <c r="J831" s="8">
        <v>25</v>
      </c>
      <c r="K831" s="8">
        <v>20.9</v>
      </c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1">
        <v>1.8</v>
      </c>
      <c r="W831" s="8" t="s">
        <v>1883</v>
      </c>
      <c r="X831" s="8" t="s">
        <v>1163</v>
      </c>
    </row>
    <row r="832" spans="1:24" ht="46.5" customHeight="1">
      <c r="A832" s="51" t="s">
        <v>890</v>
      </c>
      <c r="B832" s="23" t="s">
        <v>827</v>
      </c>
      <c r="C832" s="18">
        <v>140.23</v>
      </c>
      <c r="D832" s="8" t="s">
        <v>645</v>
      </c>
      <c r="E832" s="8" t="s">
        <v>1216</v>
      </c>
      <c r="F832" s="24">
        <v>10</v>
      </c>
      <c r="G832" s="8">
        <v>1.6</v>
      </c>
      <c r="H832" s="24">
        <v>25</v>
      </c>
      <c r="I832" s="24">
        <v>3.3</v>
      </c>
      <c r="J832" s="24">
        <v>50</v>
      </c>
      <c r="K832" s="24">
        <v>4.5</v>
      </c>
      <c r="L832" s="24">
        <v>100</v>
      </c>
      <c r="M832" s="8">
        <v>13.7</v>
      </c>
      <c r="N832" s="8"/>
      <c r="O832" s="8"/>
      <c r="P832" s="8"/>
      <c r="Q832" s="8"/>
      <c r="R832" s="8"/>
      <c r="S832" s="8"/>
      <c r="T832" s="8"/>
      <c r="U832" s="8"/>
      <c r="V832" s="1">
        <v>23</v>
      </c>
      <c r="W832" s="8" t="s">
        <v>1883</v>
      </c>
      <c r="X832" s="8" t="s">
        <v>1163</v>
      </c>
    </row>
    <row r="833" spans="1:24" ht="46.5" customHeight="1">
      <c r="A833" s="34" t="s">
        <v>604</v>
      </c>
      <c r="B833" s="60" t="s">
        <v>1429</v>
      </c>
      <c r="C833" s="60" t="s">
        <v>1429</v>
      </c>
      <c r="D833" s="1" t="s">
        <v>1429</v>
      </c>
      <c r="E833" s="1" t="s">
        <v>1216</v>
      </c>
      <c r="F833" s="1">
        <v>25</v>
      </c>
      <c r="G833" s="24">
        <v>2.8</v>
      </c>
      <c r="H833" s="1">
        <v>50</v>
      </c>
      <c r="I833" s="24">
        <v>4.8</v>
      </c>
      <c r="J833" s="8">
        <v>100</v>
      </c>
      <c r="K833" s="24">
        <v>6.5</v>
      </c>
      <c r="V833" s="1">
        <v>27.5</v>
      </c>
      <c r="W833" s="8" t="s">
        <v>1883</v>
      </c>
      <c r="X833" s="8" t="s">
        <v>1586</v>
      </c>
    </row>
    <row r="834" spans="1:24" ht="37.5" customHeight="1">
      <c r="A834" s="34" t="s">
        <v>1279</v>
      </c>
      <c r="B834" s="60" t="s">
        <v>1429</v>
      </c>
      <c r="C834" s="60" t="s">
        <v>1429</v>
      </c>
      <c r="D834" s="1" t="s">
        <v>1429</v>
      </c>
      <c r="E834" s="1" t="s">
        <v>1216</v>
      </c>
      <c r="F834" s="1">
        <v>25</v>
      </c>
      <c r="G834" s="24">
        <v>1.5</v>
      </c>
      <c r="H834" s="1">
        <v>50</v>
      </c>
      <c r="I834" s="24">
        <v>3.2</v>
      </c>
      <c r="J834" s="8">
        <v>100</v>
      </c>
      <c r="K834" s="24">
        <v>2.9</v>
      </c>
      <c r="V834" s="1">
        <v>47.1</v>
      </c>
      <c r="W834" s="8" t="s">
        <v>1883</v>
      </c>
      <c r="X834" s="8" t="s">
        <v>1586</v>
      </c>
    </row>
    <row r="835" spans="1:24" ht="37.5" customHeight="1">
      <c r="A835" s="34" t="s">
        <v>512</v>
      </c>
      <c r="B835" s="60" t="s">
        <v>1429</v>
      </c>
      <c r="C835" s="60" t="s">
        <v>1429</v>
      </c>
      <c r="D835" s="1" t="s">
        <v>1429</v>
      </c>
      <c r="E835" s="1" t="s">
        <v>1216</v>
      </c>
      <c r="F835" s="1">
        <v>25</v>
      </c>
      <c r="G835" s="24">
        <v>4.7</v>
      </c>
      <c r="H835" s="1">
        <v>50</v>
      </c>
      <c r="I835" s="24">
        <v>9.8</v>
      </c>
      <c r="J835" s="8">
        <v>100</v>
      </c>
      <c r="K835" s="24">
        <v>13.3</v>
      </c>
      <c r="V835" s="24">
        <v>19.842513149602496</v>
      </c>
      <c r="W835" s="8" t="s">
        <v>1883</v>
      </c>
      <c r="X835" s="8" t="s">
        <v>1586</v>
      </c>
    </row>
    <row r="836" spans="1:24" ht="39.75" customHeight="1">
      <c r="A836" s="34" t="s">
        <v>1336</v>
      </c>
      <c r="B836" s="60" t="s">
        <v>1429</v>
      </c>
      <c r="C836" s="60" t="s">
        <v>1429</v>
      </c>
      <c r="D836" s="1" t="s">
        <v>1429</v>
      </c>
      <c r="E836" s="1" t="s">
        <v>1216</v>
      </c>
      <c r="F836" s="1">
        <v>25</v>
      </c>
      <c r="G836" s="25">
        <v>36</v>
      </c>
      <c r="H836" s="1">
        <v>50</v>
      </c>
      <c r="I836" s="25">
        <v>39</v>
      </c>
      <c r="J836" s="8">
        <v>100</v>
      </c>
      <c r="K836" s="25">
        <v>162</v>
      </c>
      <c r="V836" s="27">
        <v>0.012207031250000002</v>
      </c>
      <c r="W836" s="8" t="s">
        <v>1883</v>
      </c>
      <c r="X836" s="8" t="s">
        <v>1586</v>
      </c>
    </row>
    <row r="837" spans="1:24" ht="39" customHeight="1">
      <c r="A837" s="34" t="s">
        <v>1156</v>
      </c>
      <c r="B837" s="60" t="s">
        <v>1429</v>
      </c>
      <c r="C837" s="60" t="s">
        <v>1429</v>
      </c>
      <c r="D837" s="1" t="s">
        <v>1429</v>
      </c>
      <c r="E837" s="1" t="s">
        <v>1216</v>
      </c>
      <c r="F837" s="1">
        <v>25</v>
      </c>
      <c r="G837" s="24">
        <v>2.7</v>
      </c>
      <c r="H837" s="1">
        <v>50</v>
      </c>
      <c r="I837" s="24">
        <v>3.3</v>
      </c>
      <c r="J837" s="8">
        <v>100</v>
      </c>
      <c r="K837" s="24">
        <v>3.2</v>
      </c>
      <c r="V837" s="1">
        <v>37.5</v>
      </c>
      <c r="W837" s="8" t="s">
        <v>1883</v>
      </c>
      <c r="X837" s="8" t="s">
        <v>1586</v>
      </c>
    </row>
    <row r="838" spans="1:24" ht="36" customHeight="1">
      <c r="A838" s="34" t="s">
        <v>841</v>
      </c>
      <c r="B838" s="60" t="s">
        <v>1429</v>
      </c>
      <c r="C838" s="60" t="s">
        <v>1429</v>
      </c>
      <c r="D838" s="1" t="s">
        <v>1429</v>
      </c>
      <c r="E838" s="1" t="s">
        <v>1216</v>
      </c>
      <c r="F838" s="1">
        <v>25</v>
      </c>
      <c r="G838" s="24">
        <v>2.7</v>
      </c>
      <c r="H838" s="1">
        <v>50</v>
      </c>
      <c r="I838" s="24">
        <v>3.5</v>
      </c>
      <c r="J838" s="8">
        <v>100</v>
      </c>
      <c r="K838" s="24">
        <v>6.5</v>
      </c>
      <c r="V838" s="1">
        <v>34.4</v>
      </c>
      <c r="W838" s="8" t="s">
        <v>1883</v>
      </c>
      <c r="X838" s="8" t="s">
        <v>1586</v>
      </c>
    </row>
    <row r="839" spans="1:24" ht="36" customHeight="1">
      <c r="A839" s="34" t="s">
        <v>813</v>
      </c>
      <c r="B839" s="60" t="s">
        <v>1429</v>
      </c>
      <c r="C839" s="60" t="s">
        <v>1429</v>
      </c>
      <c r="D839" s="1" t="s">
        <v>1429</v>
      </c>
      <c r="E839" s="1" t="s">
        <v>1216</v>
      </c>
      <c r="F839" s="1">
        <v>25</v>
      </c>
      <c r="G839" s="1">
        <v>6.3</v>
      </c>
      <c r="H839" s="1">
        <v>50</v>
      </c>
      <c r="I839" s="24">
        <v>50.8</v>
      </c>
      <c r="J839" s="8">
        <v>100</v>
      </c>
      <c r="K839" s="24">
        <v>7.4</v>
      </c>
      <c r="V839" s="24">
        <v>23.747420145285425</v>
      </c>
      <c r="W839" s="8" t="s">
        <v>1883</v>
      </c>
      <c r="X839" s="8" t="s">
        <v>1586</v>
      </c>
    </row>
    <row r="840" spans="1:24" ht="33.75" customHeight="1">
      <c r="A840" s="34" t="s">
        <v>509</v>
      </c>
      <c r="B840" s="60" t="s">
        <v>1429</v>
      </c>
      <c r="C840" s="60" t="s">
        <v>1429</v>
      </c>
      <c r="D840" s="1" t="s">
        <v>1429</v>
      </c>
      <c r="E840" s="1" t="s">
        <v>1216</v>
      </c>
      <c r="F840" s="1">
        <v>25</v>
      </c>
      <c r="G840" s="1">
        <v>4.2</v>
      </c>
      <c r="H840" s="1">
        <v>50</v>
      </c>
      <c r="I840" s="24">
        <v>3.3</v>
      </c>
      <c r="J840" s="8">
        <v>100</v>
      </c>
      <c r="K840" s="24">
        <v>5.6</v>
      </c>
      <c r="V840" s="24">
        <v>45.67780459285045</v>
      </c>
      <c r="W840" s="8" t="s">
        <v>1883</v>
      </c>
      <c r="X840" s="8" t="s">
        <v>1586</v>
      </c>
    </row>
    <row r="841" spans="1:24" ht="37.5" customHeight="1">
      <c r="A841" s="34" t="s">
        <v>362</v>
      </c>
      <c r="B841" s="60" t="s">
        <v>1429</v>
      </c>
      <c r="C841" s="60" t="s">
        <v>1429</v>
      </c>
      <c r="D841" s="1" t="s">
        <v>1429</v>
      </c>
      <c r="E841" s="1" t="s">
        <v>1216</v>
      </c>
      <c r="F841" s="1">
        <v>25</v>
      </c>
      <c r="G841" s="24">
        <v>3.5</v>
      </c>
      <c r="H841" s="1">
        <v>50</v>
      </c>
      <c r="I841" s="24">
        <v>3.9</v>
      </c>
      <c r="J841" s="8">
        <v>100</v>
      </c>
      <c r="K841" s="24">
        <v>7.7</v>
      </c>
      <c r="V841" s="24">
        <v>10.51120519067143</v>
      </c>
      <c r="W841" s="8" t="s">
        <v>1883</v>
      </c>
      <c r="X841" s="8" t="s">
        <v>1586</v>
      </c>
    </row>
    <row r="842" spans="1:24" ht="31.5">
      <c r="A842" s="51" t="s">
        <v>902</v>
      </c>
      <c r="B842" s="23" t="s">
        <v>1165</v>
      </c>
      <c r="C842" s="1">
        <v>290.2</v>
      </c>
      <c r="D842" s="8" t="s">
        <v>1429</v>
      </c>
      <c r="E842" s="8" t="s">
        <v>1216</v>
      </c>
      <c r="F842" s="24">
        <v>5</v>
      </c>
      <c r="G842" s="1">
        <v>0.7</v>
      </c>
      <c r="H842" s="8">
        <v>10</v>
      </c>
      <c r="I842" s="1">
        <v>0.8</v>
      </c>
      <c r="J842" s="24">
        <v>25</v>
      </c>
      <c r="K842" s="8">
        <v>1.9</v>
      </c>
      <c r="L842" s="8">
        <v>50</v>
      </c>
      <c r="M842" s="8">
        <v>3.2</v>
      </c>
      <c r="N842" s="1">
        <v>100</v>
      </c>
      <c r="O842" s="8">
        <v>3.7</v>
      </c>
      <c r="P842" s="8"/>
      <c r="Q842" s="8"/>
      <c r="R842" s="8"/>
      <c r="S842" s="8"/>
      <c r="T842" s="8"/>
      <c r="U842" s="8"/>
      <c r="V842" s="24">
        <v>46.153846153846146</v>
      </c>
      <c r="W842" s="8" t="s">
        <v>1883</v>
      </c>
      <c r="X842" s="8" t="s">
        <v>301</v>
      </c>
    </row>
    <row r="843" spans="1:24" ht="63" customHeight="1">
      <c r="A843" s="34" t="s">
        <v>1812</v>
      </c>
      <c r="B843" s="1" t="s">
        <v>1848</v>
      </c>
      <c r="C843" s="18">
        <v>125.2</v>
      </c>
      <c r="D843" s="1" t="s">
        <v>1429</v>
      </c>
      <c r="E843" s="1" t="s">
        <v>209</v>
      </c>
      <c r="F843" s="1">
        <v>10</v>
      </c>
      <c r="G843" s="24">
        <v>1</v>
      </c>
      <c r="H843" s="1">
        <v>25</v>
      </c>
      <c r="I843" s="24">
        <v>1.1</v>
      </c>
      <c r="J843" s="24">
        <v>50</v>
      </c>
      <c r="K843" s="24">
        <v>1.4</v>
      </c>
      <c r="L843" s="25"/>
      <c r="M843" s="24"/>
      <c r="N843" s="25"/>
      <c r="O843" s="24"/>
      <c r="V843" s="18" t="s">
        <v>1021</v>
      </c>
      <c r="W843" s="8" t="s">
        <v>1884</v>
      </c>
      <c r="X843" s="8" t="s">
        <v>301</v>
      </c>
    </row>
    <row r="844" spans="1:24" ht="75" customHeight="1">
      <c r="A844" s="51" t="s">
        <v>1269</v>
      </c>
      <c r="B844" s="23" t="s">
        <v>1003</v>
      </c>
      <c r="C844" s="18">
        <v>144.21</v>
      </c>
      <c r="D844" s="8" t="s">
        <v>540</v>
      </c>
      <c r="E844" s="8" t="s">
        <v>1216</v>
      </c>
      <c r="F844" s="24">
        <v>10</v>
      </c>
      <c r="G844" s="8">
        <v>0.7</v>
      </c>
      <c r="H844" s="24">
        <v>25</v>
      </c>
      <c r="I844" s="24">
        <v>1</v>
      </c>
      <c r="J844" s="24">
        <v>50</v>
      </c>
      <c r="K844" s="8">
        <v>1.6</v>
      </c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1" t="s">
        <v>1021</v>
      </c>
      <c r="W844" s="8" t="s">
        <v>1884</v>
      </c>
      <c r="X844" s="8" t="s">
        <v>1163</v>
      </c>
    </row>
    <row r="845" spans="1:24" ht="31.5">
      <c r="A845" s="34" t="s">
        <v>560</v>
      </c>
      <c r="B845" s="1" t="s">
        <v>1849</v>
      </c>
      <c r="C845" s="18">
        <v>126.198</v>
      </c>
      <c r="D845" s="1" t="s">
        <v>1429</v>
      </c>
      <c r="E845" s="1" t="s">
        <v>1216</v>
      </c>
      <c r="F845" s="1">
        <v>10</v>
      </c>
      <c r="G845" s="24">
        <v>5.6</v>
      </c>
      <c r="H845" s="1">
        <v>25</v>
      </c>
      <c r="I845" s="24">
        <v>8.8</v>
      </c>
      <c r="J845" s="8">
        <v>50</v>
      </c>
      <c r="K845" s="24">
        <v>11.2</v>
      </c>
      <c r="V845" s="24">
        <v>4.749782717643588</v>
      </c>
      <c r="W845" s="8" t="s">
        <v>1883</v>
      </c>
      <c r="X845" s="8" t="s">
        <v>1543</v>
      </c>
    </row>
    <row r="846" spans="1:24" ht="31.5">
      <c r="A846" s="34" t="s">
        <v>496</v>
      </c>
      <c r="B846" s="1" t="s">
        <v>93</v>
      </c>
      <c r="C846" s="18">
        <v>282.465</v>
      </c>
      <c r="D846" s="1" t="s">
        <v>94</v>
      </c>
      <c r="E846" s="1" t="s">
        <v>1216</v>
      </c>
      <c r="F846" s="1">
        <v>10</v>
      </c>
      <c r="G846" s="24">
        <v>2.6</v>
      </c>
      <c r="H846" s="1">
        <v>25</v>
      </c>
      <c r="I846" s="24">
        <v>14.9</v>
      </c>
      <c r="J846" s="8">
        <v>50</v>
      </c>
      <c r="K846" s="24">
        <v>6.9</v>
      </c>
      <c r="V846" s="24">
        <v>10.487804878048781</v>
      </c>
      <c r="W846" s="8" t="s">
        <v>1883</v>
      </c>
      <c r="X846" s="8" t="s">
        <v>1543</v>
      </c>
    </row>
    <row r="847" spans="1:24" ht="31.5">
      <c r="A847" s="51" t="s">
        <v>395</v>
      </c>
      <c r="B847" s="23" t="s">
        <v>1410</v>
      </c>
      <c r="C847" s="18">
        <v>346.57</v>
      </c>
      <c r="D847" s="8" t="s">
        <v>1429</v>
      </c>
      <c r="E847" s="8" t="s">
        <v>1216</v>
      </c>
      <c r="F847" s="24">
        <v>5</v>
      </c>
      <c r="G847" s="8">
        <v>1</v>
      </c>
      <c r="H847" s="24">
        <v>10</v>
      </c>
      <c r="I847" s="8">
        <v>1.3</v>
      </c>
      <c r="J847" s="24">
        <v>25</v>
      </c>
      <c r="K847" s="8">
        <v>3</v>
      </c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1">
        <v>25</v>
      </c>
      <c r="W847" s="8" t="s">
        <v>1883</v>
      </c>
      <c r="X847" s="8" t="s">
        <v>1163</v>
      </c>
    </row>
    <row r="848" spans="1:24" ht="63">
      <c r="A848" s="34" t="s">
        <v>870</v>
      </c>
      <c r="B848" s="1" t="s">
        <v>18</v>
      </c>
      <c r="C848" s="18">
        <v>297.36</v>
      </c>
      <c r="D848" s="1" t="s">
        <v>1212</v>
      </c>
      <c r="E848" s="1" t="s">
        <v>704</v>
      </c>
      <c r="F848" s="1">
        <v>2.5</v>
      </c>
      <c r="G848" s="18">
        <v>1.9</v>
      </c>
      <c r="H848" s="1">
        <v>5</v>
      </c>
      <c r="I848" s="18">
        <v>2.5</v>
      </c>
      <c r="J848" s="1">
        <v>10</v>
      </c>
      <c r="K848" s="18">
        <v>3.2</v>
      </c>
      <c r="V848" s="24">
        <v>8.57142857142857</v>
      </c>
      <c r="W848" s="8" t="s">
        <v>1883</v>
      </c>
      <c r="X848" s="1" t="s">
        <v>1874</v>
      </c>
    </row>
    <row r="849" spans="1:24" ht="31.5">
      <c r="A849" s="34" t="s">
        <v>1148</v>
      </c>
      <c r="B849" s="1" t="s">
        <v>1436</v>
      </c>
      <c r="C849" s="18">
        <v>44287</v>
      </c>
      <c r="D849" s="1" t="s">
        <v>1480</v>
      </c>
      <c r="E849" s="1" t="s">
        <v>1300</v>
      </c>
      <c r="F849" s="1">
        <v>5</v>
      </c>
      <c r="G849" s="1">
        <v>1.6</v>
      </c>
      <c r="H849" s="1">
        <v>10</v>
      </c>
      <c r="I849" s="1">
        <v>2.1</v>
      </c>
      <c r="J849" s="1">
        <v>25</v>
      </c>
      <c r="K849" s="1">
        <v>3.6</v>
      </c>
      <c r="V849" s="24">
        <v>19</v>
      </c>
      <c r="W849" s="8" t="s">
        <v>1883</v>
      </c>
      <c r="X849" s="8" t="s">
        <v>1512</v>
      </c>
    </row>
    <row r="850" spans="1:24" ht="31.5">
      <c r="A850" s="52" t="s">
        <v>713</v>
      </c>
      <c r="B850" s="1" t="s">
        <v>623</v>
      </c>
      <c r="C850" s="18">
        <v>90.0338</v>
      </c>
      <c r="D850" s="8" t="s">
        <v>837</v>
      </c>
      <c r="E850" s="1" t="s">
        <v>704</v>
      </c>
      <c r="F850" s="1">
        <v>4</v>
      </c>
      <c r="G850" s="1">
        <v>2.1</v>
      </c>
      <c r="H850" s="1">
        <v>10</v>
      </c>
      <c r="I850" s="1">
        <v>4.5</v>
      </c>
      <c r="J850" s="1">
        <v>25</v>
      </c>
      <c r="K850" s="1">
        <v>4.2</v>
      </c>
      <c r="V850" s="24">
        <v>6.25</v>
      </c>
      <c r="W850" s="8" t="s">
        <v>1883</v>
      </c>
      <c r="X850" s="1" t="s">
        <v>947</v>
      </c>
    </row>
    <row r="851" spans="1:24" ht="31.5">
      <c r="A851" s="52" t="s">
        <v>713</v>
      </c>
      <c r="B851" s="23" t="s">
        <v>623</v>
      </c>
      <c r="C851" s="18">
        <v>90.03</v>
      </c>
      <c r="D851" s="8" t="s">
        <v>837</v>
      </c>
      <c r="E851" s="1" t="s">
        <v>704</v>
      </c>
      <c r="F851" s="1">
        <v>4</v>
      </c>
      <c r="G851" s="1">
        <v>4.4</v>
      </c>
      <c r="H851" s="1">
        <v>10</v>
      </c>
      <c r="I851" s="1">
        <v>4.5</v>
      </c>
      <c r="J851" s="1">
        <v>25</v>
      </c>
      <c r="K851" s="1">
        <v>5</v>
      </c>
      <c r="V851" s="36">
        <v>1.0737418239999461E-05</v>
      </c>
      <c r="W851" s="8" t="s">
        <v>1883</v>
      </c>
      <c r="X851" s="1" t="s">
        <v>947</v>
      </c>
    </row>
    <row r="852" spans="1:24" ht="36.75" customHeight="1">
      <c r="A852" s="51" t="s">
        <v>997</v>
      </c>
      <c r="B852" s="23" t="s">
        <v>623</v>
      </c>
      <c r="C852" s="18">
        <v>90.03</v>
      </c>
      <c r="D852" s="8" t="s">
        <v>837</v>
      </c>
      <c r="E852" s="8" t="s">
        <v>704</v>
      </c>
      <c r="F852" s="24">
        <v>5</v>
      </c>
      <c r="G852" s="8">
        <v>2.4</v>
      </c>
      <c r="H852" s="8">
        <v>10</v>
      </c>
      <c r="I852" s="8">
        <v>2.8</v>
      </c>
      <c r="J852" s="8">
        <v>25</v>
      </c>
      <c r="K852" s="8">
        <v>3.4</v>
      </c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1">
        <v>15</v>
      </c>
      <c r="W852" s="8" t="s">
        <v>1883</v>
      </c>
      <c r="X852" s="8" t="s">
        <v>1163</v>
      </c>
    </row>
    <row r="853" spans="1:24" ht="31.5">
      <c r="A853" s="52" t="s">
        <v>405</v>
      </c>
      <c r="B853" s="23" t="s">
        <v>508</v>
      </c>
      <c r="C853" s="18">
        <v>217.221</v>
      </c>
      <c r="D853" s="8" t="s">
        <v>589</v>
      </c>
      <c r="E853" s="1" t="s">
        <v>504</v>
      </c>
      <c r="F853" s="1">
        <v>0.0001</v>
      </c>
      <c r="G853" s="24">
        <v>1.6</v>
      </c>
      <c r="H853" s="1">
        <v>0.005</v>
      </c>
      <c r="I853" s="24">
        <v>8.7</v>
      </c>
      <c r="J853" s="18">
        <v>0.05</v>
      </c>
      <c r="K853" s="24">
        <v>55.2</v>
      </c>
      <c r="L853" s="25"/>
      <c r="M853" s="24"/>
      <c r="N853" s="25"/>
      <c r="O853" s="24"/>
      <c r="V853" s="27">
        <v>0.0010661971830985915</v>
      </c>
      <c r="W853" s="8" t="s">
        <v>1883</v>
      </c>
      <c r="X853" s="8" t="s">
        <v>573</v>
      </c>
    </row>
    <row r="854" spans="1:24" ht="31.5">
      <c r="A854" s="51" t="s">
        <v>405</v>
      </c>
      <c r="B854" s="23" t="s">
        <v>508</v>
      </c>
      <c r="C854" s="18">
        <v>217.221</v>
      </c>
      <c r="D854" s="8" t="s">
        <v>589</v>
      </c>
      <c r="E854" s="8" t="s">
        <v>1216</v>
      </c>
      <c r="F854" s="8">
        <v>0.0025</v>
      </c>
      <c r="G854" s="8">
        <v>2.9</v>
      </c>
      <c r="H854" s="8">
        <v>0.005</v>
      </c>
      <c r="I854" s="8">
        <v>4.9</v>
      </c>
      <c r="J854" s="8">
        <v>0.01</v>
      </c>
      <c r="K854" s="8">
        <v>12</v>
      </c>
      <c r="L854" s="8">
        <v>0.025</v>
      </c>
      <c r="M854" s="8">
        <v>22</v>
      </c>
      <c r="N854" s="8">
        <v>0.05</v>
      </c>
      <c r="O854" s="8">
        <v>33</v>
      </c>
      <c r="P854" s="8"/>
      <c r="Q854" s="8"/>
      <c r="R854" s="8"/>
      <c r="S854" s="8"/>
      <c r="T854" s="8"/>
      <c r="U854" s="8"/>
      <c r="V854" s="28">
        <v>0.0026</v>
      </c>
      <c r="W854" s="8" t="s">
        <v>1883</v>
      </c>
      <c r="X854" s="8" t="s">
        <v>1163</v>
      </c>
    </row>
    <row r="855" spans="1:24" ht="31.5">
      <c r="A855" s="52" t="s">
        <v>1179</v>
      </c>
      <c r="B855" s="23" t="s">
        <v>508</v>
      </c>
      <c r="C855" s="18">
        <v>217.221</v>
      </c>
      <c r="D855" s="8" t="s">
        <v>589</v>
      </c>
      <c r="E855" s="1" t="s">
        <v>1216</v>
      </c>
      <c r="F855" s="1">
        <v>0.0025</v>
      </c>
      <c r="G855" s="24">
        <v>2.9</v>
      </c>
      <c r="H855" s="1">
        <v>0.005</v>
      </c>
      <c r="I855" s="24">
        <v>4.9</v>
      </c>
      <c r="J855" s="1">
        <v>0.01</v>
      </c>
      <c r="K855" s="24">
        <v>12</v>
      </c>
      <c r="L855" s="27">
        <v>0.025</v>
      </c>
      <c r="M855" s="24">
        <v>22</v>
      </c>
      <c r="N855" s="18">
        <v>0.05</v>
      </c>
      <c r="O855" s="24">
        <v>33</v>
      </c>
      <c r="P855" s="25"/>
      <c r="Q855" s="24"/>
      <c r="V855" s="28">
        <v>0.0026</v>
      </c>
      <c r="W855" s="8" t="s">
        <v>1883</v>
      </c>
      <c r="X855" s="8" t="s">
        <v>865</v>
      </c>
    </row>
    <row r="856" spans="1:24" ht="31.5">
      <c r="A856" s="52" t="s">
        <v>1179</v>
      </c>
      <c r="B856" s="23" t="s">
        <v>508</v>
      </c>
      <c r="C856" s="18">
        <v>217.221</v>
      </c>
      <c r="D856" s="8" t="s">
        <v>589</v>
      </c>
      <c r="E856" s="1" t="s">
        <v>1216</v>
      </c>
      <c r="F856" s="1">
        <v>0.0025</v>
      </c>
      <c r="G856" s="1">
        <v>3.4</v>
      </c>
      <c r="H856" s="1">
        <v>0.005</v>
      </c>
      <c r="I856" s="24">
        <v>4.4</v>
      </c>
      <c r="J856" s="1">
        <v>0.01</v>
      </c>
      <c r="K856" s="24">
        <v>4</v>
      </c>
      <c r="L856" s="1">
        <v>0.025</v>
      </c>
      <c r="M856" s="1">
        <v>5.9</v>
      </c>
      <c r="N856" s="1">
        <v>0.05</v>
      </c>
      <c r="O856" s="1">
        <v>8.9</v>
      </c>
      <c r="V856" s="1">
        <v>0.002</v>
      </c>
      <c r="W856" s="8" t="s">
        <v>1883</v>
      </c>
      <c r="X856" s="8" t="s">
        <v>865</v>
      </c>
    </row>
    <row r="857" spans="1:24" ht="54.75" customHeight="1">
      <c r="A857" s="52" t="s">
        <v>886</v>
      </c>
      <c r="B857" s="23" t="s">
        <v>508</v>
      </c>
      <c r="C857" s="18">
        <v>217.221</v>
      </c>
      <c r="D857" s="8" t="s">
        <v>589</v>
      </c>
      <c r="E857" s="1" t="s">
        <v>1216</v>
      </c>
      <c r="F857" s="1">
        <v>0.0025</v>
      </c>
      <c r="G857" s="24">
        <v>3.9</v>
      </c>
      <c r="H857" s="1">
        <v>0.005</v>
      </c>
      <c r="I857" s="24">
        <v>4.8</v>
      </c>
      <c r="J857" s="27">
        <v>0.01</v>
      </c>
      <c r="K857" s="24">
        <v>6</v>
      </c>
      <c r="L857" s="27">
        <v>0.025</v>
      </c>
      <c r="M857" s="24">
        <v>12</v>
      </c>
      <c r="N857" s="18">
        <v>0.5</v>
      </c>
      <c r="O857" s="24">
        <v>13</v>
      </c>
      <c r="P857" s="25"/>
      <c r="Q857" s="24"/>
      <c r="R857" s="24"/>
      <c r="S857" s="24"/>
      <c r="T857" s="24"/>
      <c r="U857" s="24"/>
      <c r="V857" s="28">
        <v>0.0014</v>
      </c>
      <c r="W857" s="8" t="s">
        <v>1883</v>
      </c>
      <c r="X857" s="8" t="s">
        <v>865</v>
      </c>
    </row>
    <row r="858" spans="1:24" ht="31.5">
      <c r="A858" s="52" t="s">
        <v>886</v>
      </c>
      <c r="B858" s="23" t="s">
        <v>508</v>
      </c>
      <c r="C858" s="18">
        <v>217.221</v>
      </c>
      <c r="D858" s="8" t="s">
        <v>589</v>
      </c>
      <c r="E858" s="1" t="s">
        <v>1216</v>
      </c>
      <c r="F858" s="1">
        <v>0.0025</v>
      </c>
      <c r="G858" s="24">
        <v>4</v>
      </c>
      <c r="H858" s="1">
        <v>0.005</v>
      </c>
      <c r="I858" s="24">
        <v>6.9</v>
      </c>
      <c r="J858" s="27">
        <v>0.01</v>
      </c>
      <c r="K858" s="24">
        <v>16</v>
      </c>
      <c r="L858" s="27">
        <v>0.025</v>
      </c>
      <c r="M858" s="24">
        <v>40</v>
      </c>
      <c r="N858" s="18">
        <v>0.5</v>
      </c>
      <c r="O858" s="24">
        <v>59</v>
      </c>
      <c r="P858" s="25"/>
      <c r="Q858" s="24"/>
      <c r="R858" s="24"/>
      <c r="S858" s="24"/>
      <c r="T858" s="24"/>
      <c r="U858" s="24"/>
      <c r="V858" s="28">
        <v>0.0025</v>
      </c>
      <c r="W858" s="8" t="s">
        <v>1883</v>
      </c>
      <c r="X858" s="8" t="s">
        <v>865</v>
      </c>
    </row>
    <row r="859" spans="1:24" ht="31.5">
      <c r="A859" s="52" t="s">
        <v>886</v>
      </c>
      <c r="B859" s="23" t="s">
        <v>508</v>
      </c>
      <c r="C859" s="18">
        <v>217.221</v>
      </c>
      <c r="D859" s="8" t="s">
        <v>589</v>
      </c>
      <c r="E859" s="1" t="s">
        <v>1216</v>
      </c>
      <c r="F859" s="1">
        <v>0.0025</v>
      </c>
      <c r="G859" s="24">
        <v>3.8</v>
      </c>
      <c r="H859" s="1">
        <v>0.005</v>
      </c>
      <c r="I859" s="24">
        <v>6.2</v>
      </c>
      <c r="J859" s="27">
        <v>0.01</v>
      </c>
      <c r="K859" s="24">
        <v>7.7</v>
      </c>
      <c r="L859" s="27">
        <v>0.025</v>
      </c>
      <c r="M859" s="24">
        <v>15</v>
      </c>
      <c r="N859" s="18">
        <v>0.5</v>
      </c>
      <c r="O859" s="24">
        <v>23</v>
      </c>
      <c r="P859" s="25"/>
      <c r="Q859" s="24"/>
      <c r="R859" s="24"/>
      <c r="S859" s="24"/>
      <c r="T859" s="24"/>
      <c r="U859" s="24"/>
      <c r="V859" s="28">
        <v>0.0007</v>
      </c>
      <c r="W859" s="8" t="s">
        <v>1883</v>
      </c>
      <c r="X859" s="8" t="s">
        <v>865</v>
      </c>
    </row>
    <row r="860" spans="1:24" ht="31.5">
      <c r="A860" s="52" t="s">
        <v>1179</v>
      </c>
      <c r="B860" s="23" t="s">
        <v>508</v>
      </c>
      <c r="C860" s="18">
        <v>217.221</v>
      </c>
      <c r="D860" s="8" t="s">
        <v>589</v>
      </c>
      <c r="E860" s="1" t="s">
        <v>1216</v>
      </c>
      <c r="F860" s="1">
        <v>1</v>
      </c>
      <c r="G860" s="1">
        <v>25.2</v>
      </c>
      <c r="H860" s="1">
        <v>2</v>
      </c>
      <c r="I860" s="1">
        <v>25.2</v>
      </c>
      <c r="J860" s="1">
        <v>4</v>
      </c>
      <c r="K860" s="1">
        <v>19</v>
      </c>
      <c r="V860" s="1" t="s">
        <v>876</v>
      </c>
      <c r="W860" s="8" t="s">
        <v>1883</v>
      </c>
      <c r="X860" s="1" t="s">
        <v>1343</v>
      </c>
    </row>
    <row r="861" spans="1:24" ht="42.75" customHeight="1">
      <c r="A861" s="52" t="s">
        <v>527</v>
      </c>
      <c r="B861" s="1" t="s">
        <v>95</v>
      </c>
      <c r="C861" s="18" t="s">
        <v>1429</v>
      </c>
      <c r="D861" s="1" t="s">
        <v>1429</v>
      </c>
      <c r="E861" s="1" t="s">
        <v>504</v>
      </c>
      <c r="F861" s="1">
        <v>0.3</v>
      </c>
      <c r="G861" s="18">
        <v>2.35</v>
      </c>
      <c r="H861" s="1">
        <v>1</v>
      </c>
      <c r="I861" s="18">
        <v>4.16</v>
      </c>
      <c r="J861" s="8">
        <v>3</v>
      </c>
      <c r="K861" s="18">
        <v>22.74</v>
      </c>
      <c r="V861" s="18">
        <v>0.5513812154696132</v>
      </c>
      <c r="W861" s="8" t="s">
        <v>1883</v>
      </c>
      <c r="X861" s="8" t="s">
        <v>1877</v>
      </c>
    </row>
    <row r="862" spans="1:24" ht="47.25">
      <c r="A862" s="52" t="s">
        <v>333</v>
      </c>
      <c r="B862" s="1" t="s">
        <v>131</v>
      </c>
      <c r="C862" s="18">
        <v>231.2472</v>
      </c>
      <c r="D862" s="1" t="s">
        <v>636</v>
      </c>
      <c r="E862" s="1" t="s">
        <v>1216</v>
      </c>
      <c r="F862" s="1">
        <v>0.25</v>
      </c>
      <c r="G862" s="1">
        <v>0.58</v>
      </c>
      <c r="H862" s="1">
        <v>2.5</v>
      </c>
      <c r="I862" s="1">
        <v>1.54</v>
      </c>
      <c r="J862" s="1">
        <v>25</v>
      </c>
      <c r="K862" s="1">
        <v>0.67</v>
      </c>
      <c r="V862" s="1" t="s">
        <v>1021</v>
      </c>
      <c r="W862" s="8" t="s">
        <v>1884</v>
      </c>
      <c r="X862" s="1" t="s">
        <v>1874</v>
      </c>
    </row>
    <row r="863" spans="1:24" ht="15.75">
      <c r="A863" s="52" t="s">
        <v>1544</v>
      </c>
      <c r="B863" s="1" t="s">
        <v>1545</v>
      </c>
      <c r="C863" s="18">
        <v>106.1</v>
      </c>
      <c r="D863" s="1" t="s">
        <v>1503</v>
      </c>
      <c r="E863" s="1" t="s">
        <v>1504</v>
      </c>
      <c r="F863" s="1">
        <v>5</v>
      </c>
      <c r="G863" s="1">
        <v>1.4</v>
      </c>
      <c r="H863" s="1">
        <v>10</v>
      </c>
      <c r="I863" s="1">
        <v>1.9</v>
      </c>
      <c r="J863" s="1">
        <v>25</v>
      </c>
      <c r="K863" s="1">
        <v>0.7</v>
      </c>
      <c r="V863" s="1" t="s">
        <v>1021</v>
      </c>
      <c r="W863" s="8" t="s">
        <v>1884</v>
      </c>
      <c r="X863" s="1" t="s">
        <v>1561</v>
      </c>
    </row>
    <row r="864" spans="1:24" ht="31.5">
      <c r="A864" s="34" t="s">
        <v>884</v>
      </c>
      <c r="B864" s="23" t="s">
        <v>103</v>
      </c>
      <c r="C864" s="18">
        <v>361.7</v>
      </c>
      <c r="D864" s="1" t="s">
        <v>668</v>
      </c>
      <c r="E864" s="1" t="s">
        <v>925</v>
      </c>
      <c r="F864" s="8">
        <v>1</v>
      </c>
      <c r="G864" s="8">
        <v>0.81</v>
      </c>
      <c r="H864" s="8">
        <v>7</v>
      </c>
      <c r="I864" s="8">
        <v>1.42</v>
      </c>
      <c r="J864" s="8">
        <v>33</v>
      </c>
      <c r="K864" s="8">
        <v>4.91</v>
      </c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24">
        <v>18.770773638968482</v>
      </c>
      <c r="W864" s="8" t="s">
        <v>1883</v>
      </c>
      <c r="X864" s="1" t="s">
        <v>0</v>
      </c>
    </row>
    <row r="865" spans="1:24" ht="31.5">
      <c r="A865" s="34" t="s">
        <v>884</v>
      </c>
      <c r="B865" s="23" t="s">
        <v>385</v>
      </c>
      <c r="C865" s="18">
        <v>361.7</v>
      </c>
      <c r="D865" s="1" t="s">
        <v>668</v>
      </c>
      <c r="E865" s="1" t="s">
        <v>925</v>
      </c>
      <c r="F865" s="8">
        <v>1</v>
      </c>
      <c r="G865" s="8">
        <v>0.9</v>
      </c>
      <c r="H865" s="8">
        <v>7</v>
      </c>
      <c r="I865" s="8">
        <v>1.4</v>
      </c>
      <c r="J865" s="8">
        <v>33</v>
      </c>
      <c r="K865" s="8">
        <v>2.8</v>
      </c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1" t="s">
        <v>1021</v>
      </c>
      <c r="W865" s="8" t="s">
        <v>1884</v>
      </c>
      <c r="X865" s="1" t="s">
        <v>0</v>
      </c>
    </row>
    <row r="866" spans="1:24" ht="31.5">
      <c r="A866" s="34" t="s">
        <v>884</v>
      </c>
      <c r="B866" s="23" t="s">
        <v>385</v>
      </c>
      <c r="C866" s="18">
        <v>361.7</v>
      </c>
      <c r="D866" s="1" t="s">
        <v>668</v>
      </c>
      <c r="E866" s="1" t="s">
        <v>925</v>
      </c>
      <c r="F866" s="8">
        <v>1</v>
      </c>
      <c r="G866" s="8">
        <v>0.3</v>
      </c>
      <c r="H866" s="8">
        <v>7</v>
      </c>
      <c r="I866" s="8">
        <v>0.9</v>
      </c>
      <c r="J866" s="8">
        <v>33</v>
      </c>
      <c r="K866" s="8">
        <v>2.3</v>
      </c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1" t="s">
        <v>1021</v>
      </c>
      <c r="W866" s="8" t="s">
        <v>1884</v>
      </c>
      <c r="X866" s="1" t="s">
        <v>0</v>
      </c>
    </row>
    <row r="867" spans="1:24" ht="31.5">
      <c r="A867" s="34" t="s">
        <v>884</v>
      </c>
      <c r="B867" s="23" t="s">
        <v>385</v>
      </c>
      <c r="C867" s="18">
        <v>361.7</v>
      </c>
      <c r="D867" s="1" t="s">
        <v>668</v>
      </c>
      <c r="E867" s="1" t="s">
        <v>925</v>
      </c>
      <c r="F867" s="8">
        <v>1</v>
      </c>
      <c r="G867" s="8">
        <v>1.13</v>
      </c>
      <c r="H867" s="8">
        <v>7</v>
      </c>
      <c r="I867" s="8">
        <v>1.49</v>
      </c>
      <c r="J867" s="8">
        <v>33</v>
      </c>
      <c r="K867" s="8">
        <v>3.14</v>
      </c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24">
        <v>30.79393939393939</v>
      </c>
      <c r="W867" s="8" t="s">
        <v>1883</v>
      </c>
      <c r="X867" s="1" t="s">
        <v>0</v>
      </c>
    </row>
    <row r="868" spans="1:24" ht="31.5">
      <c r="A868" s="34" t="s">
        <v>884</v>
      </c>
      <c r="B868" s="23" t="s">
        <v>385</v>
      </c>
      <c r="C868" s="18">
        <v>361.7</v>
      </c>
      <c r="D868" s="1" t="s">
        <v>668</v>
      </c>
      <c r="E868" s="1" t="s">
        <v>925</v>
      </c>
      <c r="F868" s="8">
        <v>1</v>
      </c>
      <c r="G868" s="8">
        <v>1.2</v>
      </c>
      <c r="H868" s="8">
        <v>7</v>
      </c>
      <c r="I868" s="8">
        <v>1.2</v>
      </c>
      <c r="J868" s="8">
        <v>33</v>
      </c>
      <c r="K868" s="8">
        <v>5.4</v>
      </c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24">
        <v>18.142857142857142</v>
      </c>
      <c r="W868" s="8" t="s">
        <v>1883</v>
      </c>
      <c r="X868" s="1" t="s">
        <v>0</v>
      </c>
    </row>
    <row r="869" spans="1:24" ht="47.25">
      <c r="A869" s="52" t="s">
        <v>1412</v>
      </c>
      <c r="B869" s="1" t="s">
        <v>104</v>
      </c>
      <c r="C869" s="18" t="s">
        <v>1429</v>
      </c>
      <c r="D869" s="1" t="s">
        <v>91</v>
      </c>
      <c r="E869" s="1" t="s">
        <v>866</v>
      </c>
      <c r="F869" s="1">
        <v>2.5</v>
      </c>
      <c r="G869" s="24">
        <v>1.1</v>
      </c>
      <c r="H869" s="1">
        <v>5</v>
      </c>
      <c r="I869" s="24">
        <v>2.1</v>
      </c>
      <c r="J869" s="25">
        <v>10</v>
      </c>
      <c r="K869" s="24">
        <v>3.1</v>
      </c>
      <c r="L869" s="25">
        <v>25</v>
      </c>
      <c r="M869" s="24">
        <v>3.6</v>
      </c>
      <c r="N869" s="25">
        <v>50</v>
      </c>
      <c r="O869" s="24">
        <v>5</v>
      </c>
      <c r="V869" s="1">
        <v>9.6</v>
      </c>
      <c r="W869" s="8" t="s">
        <v>1883</v>
      </c>
      <c r="X869" s="8" t="s">
        <v>498</v>
      </c>
    </row>
    <row r="870" spans="1:24" ht="31.5">
      <c r="A870" s="51" t="s">
        <v>1315</v>
      </c>
      <c r="B870" s="23" t="s">
        <v>805</v>
      </c>
      <c r="C870" s="18">
        <v>274.88</v>
      </c>
      <c r="D870" s="8" t="s">
        <v>440</v>
      </c>
      <c r="E870" s="8" t="s">
        <v>1216</v>
      </c>
      <c r="F870" s="24">
        <v>5</v>
      </c>
      <c r="G870" s="8">
        <v>2.1</v>
      </c>
      <c r="H870" s="8">
        <v>10</v>
      </c>
      <c r="I870" s="8">
        <v>3.3</v>
      </c>
      <c r="J870" s="8">
        <v>25</v>
      </c>
      <c r="K870" s="8">
        <v>4.5</v>
      </c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1">
        <v>8.8</v>
      </c>
      <c r="W870" s="8" t="s">
        <v>1883</v>
      </c>
      <c r="X870" s="8" t="s">
        <v>1163</v>
      </c>
    </row>
    <row r="871" spans="1:24" ht="93.75" customHeight="1">
      <c r="A871" s="34" t="s">
        <v>1101</v>
      </c>
      <c r="B871" s="23" t="s">
        <v>378</v>
      </c>
      <c r="C871" s="18">
        <v>334.391</v>
      </c>
      <c r="D871" s="8" t="s">
        <v>1304</v>
      </c>
      <c r="E871" s="1" t="s">
        <v>704</v>
      </c>
      <c r="F871" s="1">
        <v>10</v>
      </c>
      <c r="G871" s="1">
        <v>5.6</v>
      </c>
      <c r="H871" s="1">
        <v>25</v>
      </c>
      <c r="I871" s="1">
        <v>6.9</v>
      </c>
      <c r="J871" s="1">
        <v>50</v>
      </c>
      <c r="K871" s="1">
        <v>17</v>
      </c>
      <c r="V871" s="27">
        <v>1.6000000000000036</v>
      </c>
      <c r="W871" s="8" t="s">
        <v>1883</v>
      </c>
      <c r="X871" s="8" t="s">
        <v>1566</v>
      </c>
    </row>
    <row r="872" spans="1:24" ht="63">
      <c r="A872" s="34" t="s">
        <v>1101</v>
      </c>
      <c r="B872" s="23" t="s">
        <v>378</v>
      </c>
      <c r="C872" s="18">
        <v>334.391</v>
      </c>
      <c r="D872" s="8" t="s">
        <v>1304</v>
      </c>
      <c r="E872" s="1" t="s">
        <v>704</v>
      </c>
      <c r="F872" s="1">
        <v>10</v>
      </c>
      <c r="G872" s="1">
        <v>2.7</v>
      </c>
      <c r="H872" s="1">
        <v>25</v>
      </c>
      <c r="I872" s="1">
        <v>5.3</v>
      </c>
      <c r="J872" s="1">
        <v>50</v>
      </c>
      <c r="K872" s="1">
        <v>6.5</v>
      </c>
      <c r="V872" s="24">
        <v>11.73076923076923</v>
      </c>
      <c r="W872" s="8" t="s">
        <v>1883</v>
      </c>
      <c r="X872" s="8" t="s">
        <v>1566</v>
      </c>
    </row>
    <row r="873" spans="1:24" ht="63">
      <c r="A873" s="34" t="s">
        <v>1101</v>
      </c>
      <c r="B873" s="23" t="s">
        <v>378</v>
      </c>
      <c r="C873" s="18">
        <v>334.391</v>
      </c>
      <c r="D873" s="8" t="s">
        <v>1304</v>
      </c>
      <c r="E873" s="1" t="s">
        <v>704</v>
      </c>
      <c r="F873" s="1">
        <v>10</v>
      </c>
      <c r="G873" s="1">
        <v>3.8</v>
      </c>
      <c r="H873" s="1">
        <v>25</v>
      </c>
      <c r="I873" s="1">
        <v>8.9</v>
      </c>
      <c r="V873" s="27">
        <v>8.661199414332943</v>
      </c>
      <c r="W873" s="8" t="s">
        <v>1883</v>
      </c>
      <c r="X873" s="8" t="s">
        <v>1566</v>
      </c>
    </row>
    <row r="874" spans="1:24" ht="63">
      <c r="A874" s="51" t="s">
        <v>754</v>
      </c>
      <c r="B874" s="23" t="s">
        <v>378</v>
      </c>
      <c r="C874" s="18">
        <v>334.391</v>
      </c>
      <c r="D874" s="8" t="s">
        <v>1304</v>
      </c>
      <c r="E874" s="8" t="s">
        <v>1255</v>
      </c>
      <c r="F874" s="24">
        <v>2.5</v>
      </c>
      <c r="G874" s="24">
        <v>1.3</v>
      </c>
      <c r="H874" s="24">
        <v>5</v>
      </c>
      <c r="I874" s="24">
        <v>1.7</v>
      </c>
      <c r="J874" s="8">
        <v>10</v>
      </c>
      <c r="K874" s="8">
        <v>1.9</v>
      </c>
      <c r="L874" s="24">
        <v>25</v>
      </c>
      <c r="M874" s="24">
        <v>4</v>
      </c>
      <c r="N874" s="24">
        <v>50</v>
      </c>
      <c r="O874" s="8">
        <v>4.6</v>
      </c>
      <c r="P874" s="8"/>
      <c r="Q874" s="8"/>
      <c r="R874" s="8"/>
      <c r="S874" s="8"/>
      <c r="T874" s="8"/>
      <c r="U874" s="8"/>
      <c r="V874" s="24">
        <v>17.857142857142858</v>
      </c>
      <c r="W874" s="8" t="s">
        <v>1883</v>
      </c>
      <c r="X874" s="1" t="s">
        <v>1374</v>
      </c>
    </row>
    <row r="875" spans="1:24" ht="63">
      <c r="A875" s="51" t="s">
        <v>754</v>
      </c>
      <c r="B875" s="23" t="s">
        <v>378</v>
      </c>
      <c r="C875" s="18">
        <v>334.391</v>
      </c>
      <c r="D875" s="8" t="s">
        <v>1304</v>
      </c>
      <c r="E875" s="8" t="s">
        <v>1255</v>
      </c>
      <c r="F875" s="24">
        <v>2.5</v>
      </c>
      <c r="G875" s="24">
        <v>0.8</v>
      </c>
      <c r="H875" s="24">
        <v>5</v>
      </c>
      <c r="I875" s="24">
        <v>0.7</v>
      </c>
      <c r="J875" s="8">
        <v>10</v>
      </c>
      <c r="K875" s="8">
        <v>0.8</v>
      </c>
      <c r="L875" s="24">
        <v>25</v>
      </c>
      <c r="M875" s="24">
        <v>1.3</v>
      </c>
      <c r="N875" s="24">
        <v>50</v>
      </c>
      <c r="O875" s="8">
        <v>3.4</v>
      </c>
      <c r="P875" s="8"/>
      <c r="Q875" s="8"/>
      <c r="R875" s="8"/>
      <c r="S875" s="8"/>
      <c r="T875" s="8"/>
      <c r="U875" s="8"/>
      <c r="V875" s="24">
        <v>45.23809523809524</v>
      </c>
      <c r="W875" s="8" t="s">
        <v>1883</v>
      </c>
      <c r="X875" s="1" t="s">
        <v>1374</v>
      </c>
    </row>
    <row r="876" spans="1:24" ht="90" customHeight="1">
      <c r="A876" s="51" t="s">
        <v>754</v>
      </c>
      <c r="B876" s="23" t="s">
        <v>378</v>
      </c>
      <c r="C876" s="18">
        <v>334.391</v>
      </c>
      <c r="D876" s="8" t="s">
        <v>1304</v>
      </c>
      <c r="E876" s="8" t="s">
        <v>1255</v>
      </c>
      <c r="F876" s="24">
        <v>2.5</v>
      </c>
      <c r="G876" s="24">
        <v>0.9</v>
      </c>
      <c r="H876" s="24">
        <v>5</v>
      </c>
      <c r="I876" s="24">
        <v>1</v>
      </c>
      <c r="J876" s="8">
        <v>10</v>
      </c>
      <c r="K876" s="8">
        <v>0.8</v>
      </c>
      <c r="L876" s="24">
        <v>25</v>
      </c>
      <c r="M876" s="24">
        <v>1.3</v>
      </c>
      <c r="N876" s="24">
        <v>50</v>
      </c>
      <c r="O876" s="8">
        <v>3.4</v>
      </c>
      <c r="P876" s="8"/>
      <c r="Q876" s="8"/>
      <c r="R876" s="8"/>
      <c r="S876" s="8"/>
      <c r="T876" s="8"/>
      <c r="U876" s="8"/>
      <c r="V876" s="24">
        <v>45.23809523809524</v>
      </c>
      <c r="W876" s="8" t="s">
        <v>1883</v>
      </c>
      <c r="X876" s="1" t="s">
        <v>1374</v>
      </c>
    </row>
    <row r="877" spans="1:24" ht="69" customHeight="1">
      <c r="A877" s="51" t="s">
        <v>754</v>
      </c>
      <c r="B877" s="23" t="s">
        <v>378</v>
      </c>
      <c r="C877" s="18">
        <v>334.391</v>
      </c>
      <c r="D877" s="8" t="s">
        <v>1304</v>
      </c>
      <c r="E877" s="8" t="s">
        <v>1255</v>
      </c>
      <c r="F877" s="24">
        <v>2.5</v>
      </c>
      <c r="G877" s="24">
        <v>0.6</v>
      </c>
      <c r="H877" s="24">
        <v>5</v>
      </c>
      <c r="I877" s="24">
        <v>0.8</v>
      </c>
      <c r="J877" s="8">
        <v>10</v>
      </c>
      <c r="K877" s="8">
        <v>1.3</v>
      </c>
      <c r="L877" s="24">
        <v>25</v>
      </c>
      <c r="M877" s="24">
        <v>1.9</v>
      </c>
      <c r="N877" s="24">
        <v>50</v>
      </c>
      <c r="O877" s="8">
        <v>3.6</v>
      </c>
      <c r="P877" s="8"/>
      <c r="Q877" s="8"/>
      <c r="R877" s="8"/>
      <c r="S877" s="8"/>
      <c r="T877" s="8"/>
      <c r="U877" s="8"/>
      <c r="V877" s="24">
        <v>41.17647058823529</v>
      </c>
      <c r="W877" s="8" t="s">
        <v>1883</v>
      </c>
      <c r="X877" s="1" t="s">
        <v>1374</v>
      </c>
    </row>
    <row r="878" spans="1:24" ht="81" customHeight="1">
      <c r="A878" s="51" t="s">
        <v>754</v>
      </c>
      <c r="B878" s="23" t="s">
        <v>378</v>
      </c>
      <c r="C878" s="18">
        <v>334.391</v>
      </c>
      <c r="D878" s="8" t="s">
        <v>1304</v>
      </c>
      <c r="E878" s="8" t="s">
        <v>1255</v>
      </c>
      <c r="F878" s="24">
        <v>2.5</v>
      </c>
      <c r="G878" s="24">
        <v>1</v>
      </c>
      <c r="H878" s="24">
        <v>5</v>
      </c>
      <c r="I878" s="24">
        <v>1</v>
      </c>
      <c r="J878" s="8">
        <v>10</v>
      </c>
      <c r="K878" s="8">
        <v>1.4</v>
      </c>
      <c r="L878" s="24">
        <v>25</v>
      </c>
      <c r="M878" s="24">
        <v>2.1</v>
      </c>
      <c r="N878" s="24">
        <v>50</v>
      </c>
      <c r="O878" s="8">
        <v>6.6</v>
      </c>
      <c r="P878" s="8"/>
      <c r="Q878" s="8"/>
      <c r="R878" s="8"/>
      <c r="S878" s="8"/>
      <c r="T878" s="8"/>
      <c r="U878" s="8"/>
      <c r="V878" s="1">
        <v>30</v>
      </c>
      <c r="W878" s="8" t="s">
        <v>1883</v>
      </c>
      <c r="X878" s="8" t="s">
        <v>1163</v>
      </c>
    </row>
    <row r="879" spans="1:24" ht="63">
      <c r="A879" s="34" t="s">
        <v>1101</v>
      </c>
      <c r="B879" s="23" t="s">
        <v>378</v>
      </c>
      <c r="C879" s="18">
        <v>334.391</v>
      </c>
      <c r="D879" s="8" t="s">
        <v>1304</v>
      </c>
      <c r="E879" s="1" t="s">
        <v>1255</v>
      </c>
      <c r="F879" s="1">
        <v>10</v>
      </c>
      <c r="G879" s="1">
        <v>1.5</v>
      </c>
      <c r="H879" s="1">
        <v>25</v>
      </c>
      <c r="I879" s="1">
        <v>3.8</v>
      </c>
      <c r="J879" s="1">
        <v>50</v>
      </c>
      <c r="K879" s="1">
        <v>8.9</v>
      </c>
      <c r="V879" s="24">
        <v>19.782608695652172</v>
      </c>
      <c r="W879" s="8" t="s">
        <v>1883</v>
      </c>
      <c r="X879" s="8" t="s">
        <v>1512</v>
      </c>
    </row>
    <row r="880" spans="1:24" ht="37.5" customHeight="1">
      <c r="A880" s="51" t="s">
        <v>940</v>
      </c>
      <c r="B880" s="23" t="s">
        <v>934</v>
      </c>
      <c r="C880" s="18">
        <v>266.335</v>
      </c>
      <c r="D880" s="8" t="s">
        <v>1079</v>
      </c>
      <c r="E880" s="8" t="s">
        <v>1255</v>
      </c>
      <c r="F880" s="24">
        <v>10</v>
      </c>
      <c r="G880" s="8">
        <v>2.1</v>
      </c>
      <c r="H880" s="24">
        <v>25</v>
      </c>
      <c r="I880" s="1">
        <v>3.5</v>
      </c>
      <c r="J880" s="24">
        <v>50</v>
      </c>
      <c r="K880" s="1">
        <v>5.4</v>
      </c>
      <c r="V880" s="1">
        <v>20</v>
      </c>
      <c r="W880" s="8" t="s">
        <v>1883</v>
      </c>
      <c r="X880" s="8" t="s">
        <v>1163</v>
      </c>
    </row>
    <row r="881" spans="1:24" ht="63">
      <c r="A881" s="34" t="s">
        <v>1268</v>
      </c>
      <c r="B881" s="1" t="s">
        <v>92</v>
      </c>
      <c r="C881" s="18">
        <v>298.3</v>
      </c>
      <c r="D881" s="1" t="s">
        <v>1913</v>
      </c>
      <c r="E881" s="1" t="s">
        <v>504</v>
      </c>
      <c r="F881" s="8">
        <v>0.005</v>
      </c>
      <c r="G881" s="18">
        <f>87/73</f>
        <v>1.1917808219178083</v>
      </c>
      <c r="H881" s="18">
        <v>0.01</v>
      </c>
      <c r="I881" s="18">
        <f>67/73</f>
        <v>0.9178082191780822</v>
      </c>
      <c r="J881" s="18">
        <v>0.05</v>
      </c>
      <c r="K881" s="18">
        <f>126/75</f>
        <v>1.68</v>
      </c>
      <c r="L881" s="18">
        <v>0.1</v>
      </c>
      <c r="M881" s="18">
        <f>185/76</f>
        <v>2.4342105263157894</v>
      </c>
      <c r="N881" s="18"/>
      <c r="O881" s="18"/>
      <c r="P881" s="18"/>
      <c r="Q881" s="18"/>
      <c r="R881" s="18"/>
      <c r="S881" s="18"/>
      <c r="T881" s="18"/>
      <c r="U881" s="18"/>
      <c r="V881" s="18" t="s">
        <v>1021</v>
      </c>
      <c r="W881" s="8" t="s">
        <v>1884</v>
      </c>
      <c r="X881" s="1" t="s">
        <v>96</v>
      </c>
    </row>
    <row r="882" spans="1:24" ht="31.5">
      <c r="A882" s="51" t="s">
        <v>558</v>
      </c>
      <c r="B882" s="23" t="s">
        <v>1379</v>
      </c>
      <c r="C882" s="18">
        <v>150.22</v>
      </c>
      <c r="D882" s="8" t="s">
        <v>412</v>
      </c>
      <c r="E882" s="8" t="s">
        <v>1216</v>
      </c>
      <c r="F882" s="24">
        <v>0.5</v>
      </c>
      <c r="G882" s="8">
        <v>1.2</v>
      </c>
      <c r="H882" s="24">
        <v>1</v>
      </c>
      <c r="I882" s="1">
        <v>1.1</v>
      </c>
      <c r="J882" s="24">
        <v>2.5</v>
      </c>
      <c r="K882" s="1">
        <v>0.9</v>
      </c>
      <c r="L882" s="24">
        <v>5</v>
      </c>
      <c r="M882" s="24">
        <v>4.3</v>
      </c>
      <c r="N882" s="24"/>
      <c r="V882" s="1">
        <v>8.1</v>
      </c>
      <c r="W882" s="8" t="s">
        <v>1883</v>
      </c>
      <c r="X882" s="8" t="s">
        <v>1163</v>
      </c>
    </row>
    <row r="883" spans="1:24" ht="15.75">
      <c r="A883" s="52" t="s">
        <v>1352</v>
      </c>
      <c r="B883" s="23" t="s">
        <v>1501</v>
      </c>
      <c r="C883" s="18">
        <v>136.236</v>
      </c>
      <c r="D883" s="8" t="s">
        <v>1372</v>
      </c>
      <c r="E883" s="8" t="s">
        <v>1216</v>
      </c>
      <c r="F883" s="24">
        <v>1</v>
      </c>
      <c r="G883" s="1">
        <v>1.1</v>
      </c>
      <c r="H883" s="1">
        <v>10</v>
      </c>
      <c r="I883" s="8">
        <v>5</v>
      </c>
      <c r="J883" s="8">
        <v>25</v>
      </c>
      <c r="K883" s="1">
        <v>28</v>
      </c>
      <c r="L883" s="8"/>
      <c r="M883" s="8"/>
      <c r="O883" s="8"/>
      <c r="P883" s="8"/>
      <c r="Q883" s="8"/>
      <c r="R883" s="8"/>
      <c r="S883" s="8"/>
      <c r="T883" s="8"/>
      <c r="U883" s="8"/>
      <c r="V883" s="24">
        <v>5.384615384615384</v>
      </c>
      <c r="W883" s="8" t="s">
        <v>1883</v>
      </c>
      <c r="X883" s="1" t="s">
        <v>1450</v>
      </c>
    </row>
    <row r="884" spans="1:24" ht="31.5">
      <c r="A884" s="52" t="s">
        <v>1915</v>
      </c>
      <c r="B884" s="23" t="s">
        <v>1467</v>
      </c>
      <c r="C884" s="18">
        <v>136.236</v>
      </c>
      <c r="D884" s="8" t="s">
        <v>1916</v>
      </c>
      <c r="E884" s="8" t="s">
        <v>1216</v>
      </c>
      <c r="F884" s="24">
        <v>1</v>
      </c>
      <c r="G884" s="1">
        <v>1.1</v>
      </c>
      <c r="H884" s="1">
        <v>10</v>
      </c>
      <c r="I884" s="8">
        <v>4.8</v>
      </c>
      <c r="J884" s="8">
        <v>20</v>
      </c>
      <c r="K884" s="1">
        <v>23</v>
      </c>
      <c r="L884" s="8"/>
      <c r="M884" s="8"/>
      <c r="O884" s="8"/>
      <c r="P884" s="8"/>
      <c r="Q884" s="8"/>
      <c r="R884" s="8"/>
      <c r="S884" s="8"/>
      <c r="T884" s="8"/>
      <c r="U884" s="8"/>
      <c r="V884" s="24">
        <v>5.621621621621621</v>
      </c>
      <c r="W884" s="8" t="s">
        <v>1883</v>
      </c>
      <c r="X884" s="1" t="s">
        <v>1508</v>
      </c>
    </row>
    <row r="885" spans="1:24" ht="15.75">
      <c r="A885" s="52" t="s">
        <v>1682</v>
      </c>
      <c r="B885" s="23" t="s">
        <v>1449</v>
      </c>
      <c r="C885" s="18">
        <v>122.17</v>
      </c>
      <c r="D885" s="8" t="s">
        <v>1457</v>
      </c>
      <c r="E885" s="8" t="s">
        <v>866</v>
      </c>
      <c r="F885" s="24">
        <v>2.5</v>
      </c>
      <c r="G885" s="1">
        <v>1.1</v>
      </c>
      <c r="H885" s="1">
        <v>5</v>
      </c>
      <c r="I885" s="8">
        <v>1</v>
      </c>
      <c r="J885" s="8">
        <v>10</v>
      </c>
      <c r="K885" s="1">
        <v>0.9</v>
      </c>
      <c r="L885" s="8">
        <v>25</v>
      </c>
      <c r="M885" s="8">
        <v>0.9</v>
      </c>
      <c r="N885" s="1">
        <v>50</v>
      </c>
      <c r="O885" s="8">
        <v>0.8</v>
      </c>
      <c r="P885" s="8"/>
      <c r="Q885" s="8"/>
      <c r="R885" s="8"/>
      <c r="S885" s="8"/>
      <c r="T885" s="8"/>
      <c r="U885" s="8"/>
      <c r="V885" s="24" t="s">
        <v>1021</v>
      </c>
      <c r="W885" s="8" t="s">
        <v>1884</v>
      </c>
      <c r="X885" s="1" t="s">
        <v>1561</v>
      </c>
    </row>
    <row r="886" spans="1:24" ht="15.75">
      <c r="A886" s="51" t="s">
        <v>1851</v>
      </c>
      <c r="B886" s="23" t="s">
        <v>1850</v>
      </c>
      <c r="C886" s="18">
        <v>214.2</v>
      </c>
      <c r="D886" s="8" t="s">
        <v>1429</v>
      </c>
      <c r="E886" s="8" t="s">
        <v>1488</v>
      </c>
      <c r="F886" s="24">
        <v>10</v>
      </c>
      <c r="G886" s="1">
        <v>2.7</v>
      </c>
      <c r="H886" s="1">
        <v>25</v>
      </c>
      <c r="I886" s="8">
        <v>2.7</v>
      </c>
      <c r="J886" s="8">
        <v>50</v>
      </c>
      <c r="K886" s="1">
        <v>5.3</v>
      </c>
      <c r="L886" s="8"/>
      <c r="M886" s="8"/>
      <c r="O886" s="8"/>
      <c r="P886" s="8"/>
      <c r="Q886" s="8"/>
      <c r="R886" s="8"/>
      <c r="S886" s="8"/>
      <c r="T886" s="8"/>
      <c r="U886" s="8"/>
      <c r="V886" s="24">
        <v>27.884615384615383</v>
      </c>
      <c r="W886" s="8" t="s">
        <v>1883</v>
      </c>
      <c r="X886" s="1" t="s">
        <v>1561</v>
      </c>
    </row>
    <row r="887" spans="1:24" ht="31.5">
      <c r="A887" s="51" t="s">
        <v>1852</v>
      </c>
      <c r="B887" s="23" t="s">
        <v>1853</v>
      </c>
      <c r="C887" s="18">
        <v>147.2</v>
      </c>
      <c r="D887" s="8" t="s">
        <v>1429</v>
      </c>
      <c r="E887" s="8" t="s">
        <v>1371</v>
      </c>
      <c r="F887" s="24">
        <v>10</v>
      </c>
      <c r="G887" s="1">
        <v>1</v>
      </c>
      <c r="H887" s="1">
        <v>25</v>
      </c>
      <c r="I887" s="8">
        <v>0.9</v>
      </c>
      <c r="J887" s="8">
        <v>49</v>
      </c>
      <c r="K887" s="1">
        <v>0.8</v>
      </c>
      <c r="L887" s="8"/>
      <c r="M887" s="8"/>
      <c r="O887" s="8"/>
      <c r="P887" s="8"/>
      <c r="Q887" s="8"/>
      <c r="R887" s="8"/>
      <c r="S887" s="8"/>
      <c r="T887" s="8"/>
      <c r="U887" s="8"/>
      <c r="V887" s="24" t="s">
        <v>1021</v>
      </c>
      <c r="W887" s="8" t="s">
        <v>1884</v>
      </c>
      <c r="X887" s="1" t="s">
        <v>1561</v>
      </c>
    </row>
    <row r="888" spans="1:24" ht="102" customHeight="1">
      <c r="A888" s="34" t="s">
        <v>460</v>
      </c>
      <c r="B888" s="23" t="s">
        <v>394</v>
      </c>
      <c r="C888" s="18">
        <v>120.15</v>
      </c>
      <c r="D888" s="8" t="s">
        <v>645</v>
      </c>
      <c r="E888" s="1" t="s">
        <v>1216</v>
      </c>
      <c r="F888" s="1">
        <v>25</v>
      </c>
      <c r="G888" s="24">
        <v>15.5</v>
      </c>
      <c r="H888" s="1">
        <v>50</v>
      </c>
      <c r="I888" s="24">
        <v>23.8</v>
      </c>
      <c r="J888" s="24">
        <v>100</v>
      </c>
      <c r="K888" s="24">
        <v>24.1</v>
      </c>
      <c r="L888" s="25"/>
      <c r="M888" s="24"/>
      <c r="N888" s="25"/>
      <c r="O888" s="24"/>
      <c r="V888" s="18">
        <v>8.8</v>
      </c>
      <c r="W888" s="8" t="s">
        <v>1883</v>
      </c>
      <c r="X888" s="8" t="s">
        <v>545</v>
      </c>
    </row>
    <row r="889" spans="1:24" ht="31.5">
      <c r="A889" s="51" t="s">
        <v>377</v>
      </c>
      <c r="B889" s="23" t="s">
        <v>394</v>
      </c>
      <c r="C889" s="18">
        <v>120.15</v>
      </c>
      <c r="D889" s="8" t="s">
        <v>645</v>
      </c>
      <c r="E889" s="8" t="s">
        <v>1216</v>
      </c>
      <c r="F889" s="24">
        <v>1</v>
      </c>
      <c r="G889" s="1">
        <v>0.7</v>
      </c>
      <c r="H889" s="24">
        <v>2.5</v>
      </c>
      <c r="I889" s="1">
        <v>1.8</v>
      </c>
      <c r="J889" s="24">
        <v>5</v>
      </c>
      <c r="K889" s="8">
        <v>7.8</v>
      </c>
      <c r="L889" s="8">
        <v>10</v>
      </c>
      <c r="M889" s="8">
        <v>8.8</v>
      </c>
      <c r="N889" s="24">
        <v>25</v>
      </c>
      <c r="O889" s="8">
        <v>19</v>
      </c>
      <c r="P889" s="8"/>
      <c r="Q889" s="8"/>
      <c r="R889" s="8"/>
      <c r="S889" s="8"/>
      <c r="T889" s="8"/>
      <c r="U889" s="8"/>
      <c r="V889" s="1">
        <v>3</v>
      </c>
      <c r="W889" s="8" t="s">
        <v>1883</v>
      </c>
      <c r="X889" s="8" t="s">
        <v>1163</v>
      </c>
    </row>
    <row r="890" spans="1:24" ht="31.5">
      <c r="A890" s="51" t="s">
        <v>1012</v>
      </c>
      <c r="B890" s="23" t="s">
        <v>1011</v>
      </c>
      <c r="C890" s="18">
        <v>198.217</v>
      </c>
      <c r="D890" s="8" t="s">
        <v>837</v>
      </c>
      <c r="E890" s="8" t="s">
        <v>1216</v>
      </c>
      <c r="F890" s="24">
        <v>5</v>
      </c>
      <c r="G890" s="8">
        <v>2.3</v>
      </c>
      <c r="H890" s="8">
        <v>10</v>
      </c>
      <c r="I890" s="8">
        <v>2.1</v>
      </c>
      <c r="J890" s="8">
        <v>25</v>
      </c>
      <c r="K890" s="8">
        <v>3.5</v>
      </c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1">
        <v>20</v>
      </c>
      <c r="W890" s="8" t="s">
        <v>1883</v>
      </c>
      <c r="X890" s="8" t="s">
        <v>1163</v>
      </c>
    </row>
    <row r="891" spans="1:24" ht="31.5">
      <c r="A891" s="52" t="s">
        <v>759</v>
      </c>
      <c r="B891" s="23" t="s">
        <v>1011</v>
      </c>
      <c r="C891" s="18">
        <v>198.217</v>
      </c>
      <c r="D891" s="8" t="s">
        <v>837</v>
      </c>
      <c r="E891" s="1" t="s">
        <v>1216</v>
      </c>
      <c r="F891" s="1">
        <v>1</v>
      </c>
      <c r="G891" s="1">
        <v>2</v>
      </c>
      <c r="H891" s="1">
        <v>2.5</v>
      </c>
      <c r="I891" s="24">
        <v>6.4</v>
      </c>
      <c r="J891" s="1">
        <v>5</v>
      </c>
      <c r="K891" s="1">
        <v>9.3</v>
      </c>
      <c r="L891" s="1">
        <v>10</v>
      </c>
      <c r="M891" s="1">
        <v>8.7</v>
      </c>
      <c r="N891" s="1">
        <v>25</v>
      </c>
      <c r="O891" s="1">
        <v>11.1</v>
      </c>
      <c r="V891" s="1">
        <v>1.2</v>
      </c>
      <c r="W891" s="8" t="s">
        <v>1883</v>
      </c>
      <c r="X891" s="8" t="s">
        <v>1411</v>
      </c>
    </row>
    <row r="892" spans="1:24" ht="159" customHeight="1">
      <c r="A892" s="52" t="s">
        <v>1813</v>
      </c>
      <c r="B892" s="23" t="s">
        <v>1567</v>
      </c>
      <c r="C892" s="18">
        <v>208.259</v>
      </c>
      <c r="D892" s="8" t="s">
        <v>1429</v>
      </c>
      <c r="E892" s="8" t="s">
        <v>1216</v>
      </c>
      <c r="F892" s="24">
        <v>0.1</v>
      </c>
      <c r="G892" s="1">
        <v>2</v>
      </c>
      <c r="H892" s="8">
        <v>0.25</v>
      </c>
      <c r="I892" s="1">
        <v>2.3</v>
      </c>
      <c r="J892" s="24">
        <v>0.5</v>
      </c>
      <c r="K892" s="8">
        <v>1.9</v>
      </c>
      <c r="L892" s="8">
        <v>1</v>
      </c>
      <c r="M892" s="8">
        <v>5.9</v>
      </c>
      <c r="N892" s="1">
        <v>2.5</v>
      </c>
      <c r="O892" s="8">
        <v>10.6</v>
      </c>
      <c r="P892" s="8"/>
      <c r="Q892" s="8"/>
      <c r="R892" s="8"/>
      <c r="S892" s="8"/>
      <c r="T892" s="8"/>
      <c r="U892" s="8"/>
      <c r="V892" s="1">
        <v>0.6</v>
      </c>
      <c r="W892" s="8" t="s">
        <v>1883</v>
      </c>
      <c r="X892" s="1" t="s">
        <v>1568</v>
      </c>
    </row>
    <row r="893" spans="1:24" ht="46.5" customHeight="1">
      <c r="A893" s="52" t="s">
        <v>883</v>
      </c>
      <c r="B893" s="1" t="s">
        <v>343</v>
      </c>
      <c r="C893" s="18">
        <v>136.197</v>
      </c>
      <c r="D893" s="1" t="s">
        <v>1429</v>
      </c>
      <c r="E893" s="1" t="s">
        <v>504</v>
      </c>
      <c r="F893" s="1">
        <v>0.3</v>
      </c>
      <c r="G893" s="18">
        <v>1.92</v>
      </c>
      <c r="H893" s="1">
        <v>1</v>
      </c>
      <c r="I893" s="18">
        <v>9.09</v>
      </c>
      <c r="J893" s="8">
        <v>3</v>
      </c>
      <c r="K893" s="18">
        <v>44.2</v>
      </c>
      <c r="V893" s="24">
        <v>0.40543933054393305</v>
      </c>
      <c r="W893" s="8" t="s">
        <v>1883</v>
      </c>
      <c r="X893" s="8" t="s">
        <v>1877</v>
      </c>
    </row>
    <row r="894" spans="1:24" ht="120" customHeight="1">
      <c r="A894" s="51" t="s">
        <v>502</v>
      </c>
      <c r="B894" s="23" t="s">
        <v>838</v>
      </c>
      <c r="C894" s="18">
        <v>108.141</v>
      </c>
      <c r="D894" s="8" t="s">
        <v>775</v>
      </c>
      <c r="E894" s="8" t="s">
        <v>1216</v>
      </c>
      <c r="F894" s="24">
        <v>2.5</v>
      </c>
      <c r="G894" s="8">
        <v>11.7</v>
      </c>
      <c r="H894" s="24">
        <v>5</v>
      </c>
      <c r="I894" s="8">
        <v>15.5</v>
      </c>
      <c r="J894" s="8">
        <v>10</v>
      </c>
      <c r="K894" s="8">
        <v>19.2</v>
      </c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1">
        <v>0.49</v>
      </c>
      <c r="W894" s="8" t="s">
        <v>1883</v>
      </c>
      <c r="X894" s="8" t="s">
        <v>1163</v>
      </c>
    </row>
    <row r="895" spans="1:24" ht="75" customHeight="1">
      <c r="A895" s="52" t="s">
        <v>427</v>
      </c>
      <c r="B895" s="23" t="s">
        <v>673</v>
      </c>
      <c r="C895" s="18">
        <v>108.141</v>
      </c>
      <c r="D895" s="8" t="s">
        <v>775</v>
      </c>
      <c r="E895" s="1" t="s">
        <v>1216</v>
      </c>
      <c r="F895" s="1">
        <v>0.05</v>
      </c>
      <c r="G895" s="24">
        <v>2</v>
      </c>
      <c r="H895" s="1">
        <v>0.1</v>
      </c>
      <c r="I895" s="24">
        <v>3.3</v>
      </c>
      <c r="J895" s="1">
        <v>0.25</v>
      </c>
      <c r="K895" s="24">
        <v>10.2</v>
      </c>
      <c r="L895" s="24">
        <v>0.5</v>
      </c>
      <c r="M895" s="24">
        <v>20.5</v>
      </c>
      <c r="N895" s="25">
        <v>1</v>
      </c>
      <c r="O895" s="24">
        <v>26.4</v>
      </c>
      <c r="P895" s="25"/>
      <c r="Q895" s="24"/>
      <c r="V895" s="18">
        <v>0.1</v>
      </c>
      <c r="W895" s="8" t="s">
        <v>1883</v>
      </c>
      <c r="X895" s="1" t="s">
        <v>992</v>
      </c>
    </row>
    <row r="896" spans="1:24" ht="66" customHeight="1">
      <c r="A896" s="52" t="s">
        <v>427</v>
      </c>
      <c r="B896" s="23" t="s">
        <v>673</v>
      </c>
      <c r="C896" s="18">
        <v>108.141</v>
      </c>
      <c r="D896" s="8" t="s">
        <v>775</v>
      </c>
      <c r="E896" s="1" t="s">
        <v>1216</v>
      </c>
      <c r="F896" s="1">
        <v>2.5</v>
      </c>
      <c r="G896" s="24">
        <v>6.5</v>
      </c>
      <c r="H896" s="1">
        <v>5</v>
      </c>
      <c r="I896" s="24">
        <v>23.7</v>
      </c>
      <c r="J896" s="24">
        <v>10</v>
      </c>
      <c r="K896" s="24" t="s">
        <v>1170</v>
      </c>
      <c r="V896" s="24">
        <v>2.1711203843866107</v>
      </c>
      <c r="W896" s="8" t="s">
        <v>1883</v>
      </c>
      <c r="X896" s="8" t="s">
        <v>1185</v>
      </c>
    </row>
    <row r="897" spans="1:24" ht="31.5">
      <c r="A897" s="52" t="s">
        <v>427</v>
      </c>
      <c r="B897" s="23" t="s">
        <v>673</v>
      </c>
      <c r="C897" s="18">
        <v>108.141</v>
      </c>
      <c r="D897" s="8" t="s">
        <v>775</v>
      </c>
      <c r="E897" s="1" t="s">
        <v>1216</v>
      </c>
      <c r="F897" s="1">
        <v>2.5</v>
      </c>
      <c r="G897" s="24">
        <v>12.8</v>
      </c>
      <c r="H897" s="1">
        <v>5</v>
      </c>
      <c r="I897" s="24">
        <v>16.5</v>
      </c>
      <c r="J897" s="24">
        <v>10</v>
      </c>
      <c r="K897" s="24">
        <v>23.3</v>
      </c>
      <c r="V897" s="24">
        <v>0.39867345279218597</v>
      </c>
      <c r="W897" s="8" t="s">
        <v>1883</v>
      </c>
      <c r="X897" s="8" t="s">
        <v>1185</v>
      </c>
    </row>
    <row r="898" spans="1:24" ht="31.5">
      <c r="A898" s="52" t="s">
        <v>427</v>
      </c>
      <c r="B898" s="23" t="s">
        <v>673</v>
      </c>
      <c r="C898" s="18">
        <v>108.141</v>
      </c>
      <c r="D898" s="8" t="s">
        <v>775</v>
      </c>
      <c r="E898" s="1" t="s">
        <v>1216</v>
      </c>
      <c r="F898" s="1">
        <v>2.5</v>
      </c>
      <c r="G898" s="24">
        <v>18.6</v>
      </c>
      <c r="H898" s="1">
        <v>5</v>
      </c>
      <c r="I898" s="24">
        <v>20</v>
      </c>
      <c r="J898" s="24">
        <v>10</v>
      </c>
      <c r="K898" s="24">
        <v>37.4</v>
      </c>
      <c r="V898" s="27">
        <v>0.0011056197073533935</v>
      </c>
      <c r="W898" s="8" t="s">
        <v>1883</v>
      </c>
      <c r="X898" s="8" t="s">
        <v>1185</v>
      </c>
    </row>
    <row r="899" spans="1:24" ht="31.5">
      <c r="A899" s="51" t="s">
        <v>427</v>
      </c>
      <c r="B899" s="23" t="s">
        <v>673</v>
      </c>
      <c r="C899" s="18">
        <v>108.141</v>
      </c>
      <c r="D899" s="8" t="s">
        <v>775</v>
      </c>
      <c r="E899" s="8" t="s">
        <v>1216</v>
      </c>
      <c r="F899" s="8">
        <v>0.05</v>
      </c>
      <c r="G899" s="8">
        <v>1.9</v>
      </c>
      <c r="H899" s="8">
        <v>0.1</v>
      </c>
      <c r="I899" s="8">
        <v>2.3</v>
      </c>
      <c r="J899" s="8">
        <v>0.25</v>
      </c>
      <c r="K899" s="8">
        <v>4</v>
      </c>
      <c r="L899" s="8">
        <v>0.5</v>
      </c>
      <c r="M899" s="8">
        <v>5.7</v>
      </c>
      <c r="N899" s="24">
        <v>1</v>
      </c>
      <c r="O899" s="8">
        <v>6.6</v>
      </c>
      <c r="P899" s="8"/>
      <c r="Q899" s="8"/>
      <c r="R899" s="8"/>
      <c r="S899" s="8"/>
      <c r="T899" s="8"/>
      <c r="U899" s="8"/>
      <c r="V899" s="1">
        <v>0.16</v>
      </c>
      <c r="W899" s="8" t="s">
        <v>1883</v>
      </c>
      <c r="X899" s="8" t="s">
        <v>1163</v>
      </c>
    </row>
    <row r="900" spans="1:24" ht="31.5">
      <c r="A900" s="52" t="s">
        <v>427</v>
      </c>
      <c r="B900" s="23" t="s">
        <v>673</v>
      </c>
      <c r="C900" s="18">
        <v>108.141</v>
      </c>
      <c r="D900" s="8" t="s">
        <v>775</v>
      </c>
      <c r="E900" s="1" t="s">
        <v>1216</v>
      </c>
      <c r="F900" s="1">
        <v>2.5</v>
      </c>
      <c r="G900" s="24">
        <v>21</v>
      </c>
      <c r="H900" s="1">
        <v>5</v>
      </c>
      <c r="I900" s="24">
        <v>26</v>
      </c>
      <c r="J900" s="24">
        <v>10</v>
      </c>
      <c r="K900" s="24">
        <v>75.3</v>
      </c>
      <c r="V900" s="24">
        <v>0.2061731110582648</v>
      </c>
      <c r="W900" s="8" t="s">
        <v>1883</v>
      </c>
      <c r="X900" s="8" t="s">
        <v>1185</v>
      </c>
    </row>
    <row r="901" spans="1:24" ht="31.5">
      <c r="A901" s="52" t="s">
        <v>427</v>
      </c>
      <c r="B901" s="23" t="s">
        <v>673</v>
      </c>
      <c r="C901" s="18">
        <v>108.141</v>
      </c>
      <c r="D901" s="8" t="s">
        <v>775</v>
      </c>
      <c r="E901" s="1" t="s">
        <v>1216</v>
      </c>
      <c r="F901" s="1">
        <v>0.05</v>
      </c>
      <c r="G901" s="1">
        <v>2.2</v>
      </c>
      <c r="H901" s="1">
        <v>0.1</v>
      </c>
      <c r="I901" s="24">
        <v>4.2</v>
      </c>
      <c r="J901" s="1">
        <v>0.25</v>
      </c>
      <c r="K901" s="1">
        <v>13.73</v>
      </c>
      <c r="L901" s="1">
        <v>0.5</v>
      </c>
      <c r="M901" s="1">
        <v>20.77</v>
      </c>
      <c r="N901" s="1">
        <v>1</v>
      </c>
      <c r="O901" s="1">
        <v>25.28</v>
      </c>
      <c r="V901" s="1">
        <v>0.07</v>
      </c>
      <c r="W901" s="8" t="s">
        <v>1883</v>
      </c>
      <c r="X901" s="8" t="s">
        <v>1361</v>
      </c>
    </row>
    <row r="902" spans="1:24" ht="58.5" customHeight="1">
      <c r="A902" s="52" t="s">
        <v>427</v>
      </c>
      <c r="B902" s="23" t="s">
        <v>673</v>
      </c>
      <c r="C902" s="18">
        <v>108.141</v>
      </c>
      <c r="D902" s="8" t="s">
        <v>775</v>
      </c>
      <c r="E902" s="1" t="s">
        <v>1216</v>
      </c>
      <c r="F902" s="1">
        <v>0.01</v>
      </c>
      <c r="G902" s="1">
        <v>0.7</v>
      </c>
      <c r="H902" s="1">
        <v>0.025</v>
      </c>
      <c r="I902" s="1">
        <v>1</v>
      </c>
      <c r="J902" s="1">
        <v>0.05</v>
      </c>
      <c r="K902" s="1">
        <v>1</v>
      </c>
      <c r="L902" s="1">
        <v>0.1</v>
      </c>
      <c r="M902" s="1">
        <v>2</v>
      </c>
      <c r="N902" s="1">
        <v>0.25</v>
      </c>
      <c r="O902" s="1">
        <v>4.4</v>
      </c>
      <c r="V902" s="1">
        <v>0.16</v>
      </c>
      <c r="W902" s="8" t="s">
        <v>1883</v>
      </c>
      <c r="X902" s="1" t="s">
        <v>1222</v>
      </c>
    </row>
    <row r="903" spans="1:24" ht="67.5" customHeight="1">
      <c r="A903" s="52" t="s">
        <v>427</v>
      </c>
      <c r="B903" s="23" t="s">
        <v>673</v>
      </c>
      <c r="C903" s="18">
        <v>108.141</v>
      </c>
      <c r="D903" s="8" t="s">
        <v>775</v>
      </c>
      <c r="E903" s="1" t="s">
        <v>1216</v>
      </c>
      <c r="F903" s="1">
        <v>0.01</v>
      </c>
      <c r="G903" s="1">
        <v>0.9</v>
      </c>
      <c r="H903" s="1">
        <v>0.025</v>
      </c>
      <c r="I903" s="1">
        <v>1.5</v>
      </c>
      <c r="J903" s="1">
        <v>0.05</v>
      </c>
      <c r="K903" s="1">
        <v>1.3</v>
      </c>
      <c r="L903" s="1">
        <v>0.1</v>
      </c>
      <c r="M903" s="1">
        <v>1.9</v>
      </c>
      <c r="N903" s="1">
        <v>0.25</v>
      </c>
      <c r="O903" s="1">
        <v>7.1</v>
      </c>
      <c r="V903" s="18">
        <v>0.13173076923076923</v>
      </c>
      <c r="W903" s="8" t="s">
        <v>1883</v>
      </c>
      <c r="X903" s="1" t="s">
        <v>1222</v>
      </c>
    </row>
    <row r="904" spans="1:24" ht="31.5">
      <c r="A904" s="52" t="s">
        <v>427</v>
      </c>
      <c r="B904" s="23" t="s">
        <v>673</v>
      </c>
      <c r="C904" s="18">
        <v>108.141</v>
      </c>
      <c r="D904" s="8" t="s">
        <v>775</v>
      </c>
      <c r="E904" s="1" t="s">
        <v>1216</v>
      </c>
      <c r="F904" s="1">
        <v>0.05</v>
      </c>
      <c r="G904" s="1">
        <v>1.59</v>
      </c>
      <c r="H904" s="1">
        <v>0.1</v>
      </c>
      <c r="I904" s="24">
        <v>2.62</v>
      </c>
      <c r="J904" s="1">
        <v>0.25</v>
      </c>
      <c r="K904" s="1">
        <v>5.64</v>
      </c>
      <c r="L904" s="1">
        <v>0.5</v>
      </c>
      <c r="M904" s="1">
        <v>9.51</v>
      </c>
      <c r="N904" s="1">
        <v>1</v>
      </c>
      <c r="O904" s="1">
        <v>9.44</v>
      </c>
      <c r="V904" s="1">
        <v>0.15</v>
      </c>
      <c r="W904" s="8" t="s">
        <v>1883</v>
      </c>
      <c r="X904" s="1" t="s">
        <v>1361</v>
      </c>
    </row>
    <row r="905" spans="1:24" ht="31.5">
      <c r="A905" s="52" t="s">
        <v>427</v>
      </c>
      <c r="B905" s="23" t="s">
        <v>673</v>
      </c>
      <c r="C905" s="18">
        <v>108.141</v>
      </c>
      <c r="D905" s="8" t="s">
        <v>775</v>
      </c>
      <c r="E905" s="1" t="s">
        <v>1216</v>
      </c>
      <c r="F905" s="1">
        <v>0.4</v>
      </c>
      <c r="G905" s="1">
        <v>10.4</v>
      </c>
      <c r="H905" s="1">
        <v>2</v>
      </c>
      <c r="I905" s="1">
        <v>16.3</v>
      </c>
      <c r="V905" s="18">
        <v>0.0531356195348301</v>
      </c>
      <c r="W905" s="8" t="s">
        <v>1883</v>
      </c>
      <c r="X905" s="1" t="s">
        <v>947</v>
      </c>
    </row>
    <row r="906" spans="1:24" ht="94.5">
      <c r="A906" s="34" t="s">
        <v>1759</v>
      </c>
      <c r="B906" s="1" t="s">
        <v>99</v>
      </c>
      <c r="C906" s="18">
        <v>339.37</v>
      </c>
      <c r="D906" s="1" t="s">
        <v>636</v>
      </c>
      <c r="E906" s="1" t="s">
        <v>704</v>
      </c>
      <c r="F906" s="1">
        <v>10</v>
      </c>
      <c r="G906" s="1">
        <v>1.67</v>
      </c>
      <c r="H906" s="1">
        <v>25</v>
      </c>
      <c r="I906" s="1">
        <v>1.85</v>
      </c>
      <c r="J906" s="1">
        <v>50</v>
      </c>
      <c r="K906" s="1">
        <v>1.47</v>
      </c>
      <c r="V906" s="1" t="s">
        <v>1021</v>
      </c>
      <c r="W906" s="8" t="s">
        <v>1884</v>
      </c>
      <c r="X906" s="1" t="s">
        <v>1874</v>
      </c>
    </row>
    <row r="907" spans="1:24" ht="47.25">
      <c r="A907" s="51" t="s">
        <v>442</v>
      </c>
      <c r="B907" s="23" t="s">
        <v>1330</v>
      </c>
      <c r="C907" s="18">
        <v>179.24</v>
      </c>
      <c r="D907" s="8" t="s">
        <v>1429</v>
      </c>
      <c r="E907" s="1" t="s">
        <v>504</v>
      </c>
      <c r="F907" s="24">
        <v>10</v>
      </c>
      <c r="G907" s="24">
        <v>1.7</v>
      </c>
      <c r="H907" s="24">
        <v>20</v>
      </c>
      <c r="I907" s="24">
        <v>2</v>
      </c>
      <c r="J907" s="24">
        <v>40</v>
      </c>
      <c r="K907" s="8">
        <v>4.2</v>
      </c>
      <c r="L907" s="8"/>
      <c r="M907" s="8"/>
      <c r="N907" s="24"/>
      <c r="O907" s="8"/>
      <c r="P907" s="8"/>
      <c r="Q907" s="8"/>
      <c r="R907" s="8"/>
      <c r="S907" s="8"/>
      <c r="T907" s="8"/>
      <c r="U907" s="8"/>
      <c r="V907" s="1">
        <v>29</v>
      </c>
      <c r="W907" s="8" t="s">
        <v>1883</v>
      </c>
      <c r="X907" s="8" t="s">
        <v>1163</v>
      </c>
    </row>
    <row r="908" spans="1:24" ht="31.5">
      <c r="A908" s="51" t="s">
        <v>468</v>
      </c>
      <c r="B908" s="23" t="s">
        <v>1107</v>
      </c>
      <c r="C908" s="18">
        <v>221.32</v>
      </c>
      <c r="D908" s="8" t="s">
        <v>1429</v>
      </c>
      <c r="E908" s="1" t="s">
        <v>504</v>
      </c>
      <c r="F908" s="24">
        <v>10</v>
      </c>
      <c r="G908" s="24">
        <v>2.8</v>
      </c>
      <c r="H908" s="24">
        <v>20</v>
      </c>
      <c r="I908" s="24">
        <v>6.6</v>
      </c>
      <c r="J908" s="24">
        <v>40</v>
      </c>
      <c r="K908" s="8">
        <v>8.7</v>
      </c>
      <c r="L908" s="8"/>
      <c r="M908" s="8"/>
      <c r="N908" s="24"/>
      <c r="O908" s="8"/>
      <c r="P908" s="8"/>
      <c r="Q908" s="8"/>
      <c r="R908" s="8"/>
      <c r="S908" s="8"/>
      <c r="T908" s="8"/>
      <c r="U908" s="8"/>
      <c r="V908" s="1">
        <v>11</v>
      </c>
      <c r="W908" s="8" t="s">
        <v>1883</v>
      </c>
      <c r="X908" s="8" t="s">
        <v>1163</v>
      </c>
    </row>
    <row r="909" spans="1:24" ht="57.75" customHeight="1">
      <c r="A909" s="51" t="s">
        <v>1320</v>
      </c>
      <c r="B909" s="23" t="s">
        <v>803</v>
      </c>
      <c r="C909" s="18">
        <v>148.16</v>
      </c>
      <c r="D909" s="8" t="s">
        <v>443</v>
      </c>
      <c r="E909" s="8" t="s">
        <v>1216</v>
      </c>
      <c r="F909" s="24">
        <v>5</v>
      </c>
      <c r="G909" s="8">
        <v>12.8</v>
      </c>
      <c r="H909" s="8">
        <v>10</v>
      </c>
      <c r="I909" s="8">
        <v>17.7</v>
      </c>
      <c r="J909" s="8">
        <v>25</v>
      </c>
      <c r="K909" s="8">
        <v>20.1</v>
      </c>
      <c r="L909" s="8"/>
      <c r="M909" s="8"/>
      <c r="N909" s="24"/>
      <c r="O909" s="8"/>
      <c r="P909" s="8"/>
      <c r="Q909" s="8"/>
      <c r="R909" s="8"/>
      <c r="S909" s="8"/>
      <c r="T909" s="8"/>
      <c r="U909" s="8"/>
      <c r="V909" s="1">
        <v>1.3</v>
      </c>
      <c r="W909" s="8" t="s">
        <v>1883</v>
      </c>
      <c r="X909" s="8" t="s">
        <v>1163</v>
      </c>
    </row>
    <row r="910" spans="1:24" ht="31.5">
      <c r="A910" s="51" t="s">
        <v>733</v>
      </c>
      <c r="B910" s="23" t="s">
        <v>1509</v>
      </c>
      <c r="C910" s="18">
        <v>132.16</v>
      </c>
      <c r="D910" s="8" t="s">
        <v>645</v>
      </c>
      <c r="E910" s="8" t="s">
        <v>1216</v>
      </c>
      <c r="F910" s="24">
        <v>1</v>
      </c>
      <c r="G910" s="8">
        <v>2.4</v>
      </c>
      <c r="H910" s="24">
        <v>2.5</v>
      </c>
      <c r="I910" s="8">
        <v>4.7</v>
      </c>
      <c r="J910" s="24">
        <v>5</v>
      </c>
      <c r="K910" s="8">
        <v>8.8</v>
      </c>
      <c r="L910" s="8">
        <v>10</v>
      </c>
      <c r="M910" s="8">
        <v>10.2</v>
      </c>
      <c r="N910" s="24">
        <v>25</v>
      </c>
      <c r="O910" s="8">
        <v>13.1</v>
      </c>
      <c r="P910" s="8"/>
      <c r="Q910" s="8"/>
      <c r="R910" s="8"/>
      <c r="S910" s="8"/>
      <c r="T910" s="8"/>
      <c r="U910" s="8"/>
      <c r="V910" s="1">
        <v>1.4</v>
      </c>
      <c r="W910" s="8" t="s">
        <v>1883</v>
      </c>
      <c r="X910" s="8" t="s">
        <v>1163</v>
      </c>
    </row>
    <row r="911" spans="1:24" ht="106.5" customHeight="1">
      <c r="A911" s="34" t="s">
        <v>1760</v>
      </c>
      <c r="B911" s="1" t="s">
        <v>1761</v>
      </c>
      <c r="C911" s="18">
        <v>135.21</v>
      </c>
      <c r="D911" s="1" t="s">
        <v>636</v>
      </c>
      <c r="E911" s="1" t="s">
        <v>1216</v>
      </c>
      <c r="F911" s="1">
        <v>0.5</v>
      </c>
      <c r="G911" s="1">
        <v>0.81</v>
      </c>
      <c r="H911" s="1">
        <v>5</v>
      </c>
      <c r="I911" s="1">
        <v>0.69</v>
      </c>
      <c r="J911" s="1">
        <v>50</v>
      </c>
      <c r="K911" s="1">
        <v>0.99</v>
      </c>
      <c r="V911" s="1" t="s">
        <v>1021</v>
      </c>
      <c r="W911" s="8" t="s">
        <v>1884</v>
      </c>
      <c r="X911" s="1" t="s">
        <v>1874</v>
      </c>
    </row>
    <row r="912" spans="1:24" ht="78.75">
      <c r="A912" s="34" t="s">
        <v>1762</v>
      </c>
      <c r="B912" s="1" t="s">
        <v>123</v>
      </c>
      <c r="C912" s="18">
        <v>502.4</v>
      </c>
      <c r="D912" s="1" t="s">
        <v>636</v>
      </c>
      <c r="E912" s="1" t="s">
        <v>1255</v>
      </c>
      <c r="F912" s="1">
        <v>2.5</v>
      </c>
      <c r="G912" s="1">
        <v>1.64</v>
      </c>
      <c r="H912" s="1">
        <v>5</v>
      </c>
      <c r="I912" s="1">
        <v>2.45</v>
      </c>
      <c r="J912" s="1">
        <v>10</v>
      </c>
      <c r="K912" s="1">
        <v>1.4</v>
      </c>
      <c r="V912" s="1" t="s">
        <v>1021</v>
      </c>
      <c r="W912" s="8" t="s">
        <v>1884</v>
      </c>
      <c r="X912" s="1" t="s">
        <v>1874</v>
      </c>
    </row>
    <row r="913" spans="1:24" ht="108" customHeight="1">
      <c r="A913" s="34" t="s">
        <v>372</v>
      </c>
      <c r="B913" s="1" t="s">
        <v>124</v>
      </c>
      <c r="C913" s="18">
        <v>343.17</v>
      </c>
      <c r="D913" s="1" t="s">
        <v>636</v>
      </c>
      <c r="E913" s="1" t="s">
        <v>504</v>
      </c>
      <c r="F913" s="1">
        <v>0.5</v>
      </c>
      <c r="G913" s="24">
        <v>1.7</v>
      </c>
      <c r="H913" s="1">
        <v>5</v>
      </c>
      <c r="I913" s="24">
        <v>3</v>
      </c>
      <c r="J913" s="1">
        <v>50</v>
      </c>
      <c r="K913" s="24">
        <v>9.5</v>
      </c>
      <c r="V913" s="24">
        <v>5</v>
      </c>
      <c r="W913" s="8" t="s">
        <v>1883</v>
      </c>
      <c r="X913" s="1" t="s">
        <v>1874</v>
      </c>
    </row>
    <row r="914" spans="1:24" ht="130.5" customHeight="1">
      <c r="A914" s="34" t="s">
        <v>406</v>
      </c>
      <c r="B914" s="1" t="s">
        <v>181</v>
      </c>
      <c r="C914" s="18">
        <v>593.61</v>
      </c>
      <c r="D914" s="1" t="s">
        <v>636</v>
      </c>
      <c r="E914" s="1" t="s">
        <v>452</v>
      </c>
      <c r="F914" s="1">
        <v>3</v>
      </c>
      <c r="G914" s="18">
        <v>2.22</v>
      </c>
      <c r="H914" s="1">
        <v>10</v>
      </c>
      <c r="I914" s="18">
        <v>1.5</v>
      </c>
      <c r="J914" s="1">
        <v>30</v>
      </c>
      <c r="K914" s="18">
        <v>1.49</v>
      </c>
      <c r="V914" s="1" t="s">
        <v>1021</v>
      </c>
      <c r="W914" s="8" t="s">
        <v>1884</v>
      </c>
      <c r="X914" s="1" t="s">
        <v>1874</v>
      </c>
    </row>
    <row r="915" spans="1:24" ht="36.75" customHeight="1">
      <c r="A915" s="34" t="s">
        <v>1864</v>
      </c>
      <c r="B915" s="23" t="s">
        <v>1429</v>
      </c>
      <c r="C915" s="18">
        <v>3650</v>
      </c>
      <c r="D915" s="1" t="s">
        <v>1429</v>
      </c>
      <c r="E915" s="1" t="s">
        <v>719</v>
      </c>
      <c r="F915" s="25">
        <v>1</v>
      </c>
      <c r="G915" s="8">
        <v>1.3</v>
      </c>
      <c r="H915" s="8">
        <v>2.5</v>
      </c>
      <c r="I915" s="24">
        <v>1</v>
      </c>
      <c r="J915" s="8">
        <v>5</v>
      </c>
      <c r="K915" s="24">
        <v>1</v>
      </c>
      <c r="L915" s="8">
        <v>10</v>
      </c>
      <c r="M915" s="8">
        <v>0.8</v>
      </c>
      <c r="N915" s="8">
        <v>25</v>
      </c>
      <c r="O915" s="8">
        <v>0.8</v>
      </c>
      <c r="P915" s="8">
        <v>50</v>
      </c>
      <c r="Q915" s="8">
        <v>2</v>
      </c>
      <c r="R915" s="8"/>
      <c r="S915" s="8"/>
      <c r="T915" s="8"/>
      <c r="U915" s="8"/>
      <c r="V915" s="1" t="s">
        <v>1021</v>
      </c>
      <c r="W915" s="8" t="s">
        <v>1884</v>
      </c>
      <c r="X915" s="1" t="s">
        <v>833</v>
      </c>
    </row>
    <row r="916" spans="1:24" ht="126">
      <c r="A916" s="34" t="s">
        <v>1014</v>
      </c>
      <c r="B916" s="23" t="s">
        <v>1332</v>
      </c>
      <c r="C916" s="18">
        <v>294.185</v>
      </c>
      <c r="D916" s="8" t="s">
        <v>588</v>
      </c>
      <c r="E916" s="1" t="s">
        <v>1909</v>
      </c>
      <c r="F916" s="8">
        <v>0.5</v>
      </c>
      <c r="G916" s="18">
        <v>1.1</v>
      </c>
      <c r="H916" s="18">
        <v>1</v>
      </c>
      <c r="I916" s="18">
        <v>3.27</v>
      </c>
      <c r="J916" s="18">
        <v>2.5</v>
      </c>
      <c r="K916" s="18">
        <v>4.37</v>
      </c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>
        <v>0.9377880184331797</v>
      </c>
      <c r="W916" s="8" t="s">
        <v>1883</v>
      </c>
      <c r="X916" s="1" t="s">
        <v>1579</v>
      </c>
    </row>
    <row r="917" spans="1:24" ht="39.75" customHeight="1">
      <c r="A917" s="34" t="s">
        <v>1014</v>
      </c>
      <c r="B917" s="23" t="s">
        <v>1332</v>
      </c>
      <c r="C917" s="18">
        <v>294.185</v>
      </c>
      <c r="D917" s="8" t="s">
        <v>588</v>
      </c>
      <c r="E917" s="1" t="s">
        <v>704</v>
      </c>
      <c r="F917" s="8">
        <v>0.025</v>
      </c>
      <c r="G917" s="8">
        <v>2.9</v>
      </c>
      <c r="H917" s="8">
        <v>0.05</v>
      </c>
      <c r="I917" s="8">
        <v>4.3</v>
      </c>
      <c r="J917" s="8">
        <v>0.1</v>
      </c>
      <c r="K917" s="8">
        <v>9.1</v>
      </c>
      <c r="L917" s="8">
        <v>0.25</v>
      </c>
      <c r="M917" s="8">
        <v>15.1</v>
      </c>
      <c r="N917" s="8">
        <v>0.5</v>
      </c>
      <c r="O917" s="8">
        <v>22.6</v>
      </c>
      <c r="P917" s="8"/>
      <c r="Q917" s="8"/>
      <c r="R917" s="8"/>
      <c r="S917" s="8"/>
      <c r="T917" s="8"/>
      <c r="U917" s="8"/>
      <c r="V917" s="1">
        <v>0.33</v>
      </c>
      <c r="W917" s="8" t="s">
        <v>1883</v>
      </c>
      <c r="X917" s="1" t="s">
        <v>833</v>
      </c>
    </row>
    <row r="918" spans="1:24" ht="39" customHeight="1">
      <c r="A918" s="34" t="s">
        <v>1014</v>
      </c>
      <c r="B918" s="23" t="s">
        <v>1332</v>
      </c>
      <c r="C918" s="18">
        <v>294.185</v>
      </c>
      <c r="D918" s="8" t="s">
        <v>588</v>
      </c>
      <c r="E918" s="1" t="s">
        <v>925</v>
      </c>
      <c r="F918" s="8">
        <v>0.025</v>
      </c>
      <c r="G918" s="8">
        <v>1.1</v>
      </c>
      <c r="H918" s="8">
        <v>0.05</v>
      </c>
      <c r="I918" s="8">
        <v>1.1</v>
      </c>
      <c r="J918" s="8">
        <v>0.1</v>
      </c>
      <c r="K918" s="8">
        <v>1.4</v>
      </c>
      <c r="L918" s="8">
        <v>0.25</v>
      </c>
      <c r="M918" s="8">
        <v>4.9</v>
      </c>
      <c r="N918" s="8">
        <v>0.5</v>
      </c>
      <c r="O918" s="8">
        <v>5.4</v>
      </c>
      <c r="P918" s="8"/>
      <c r="Q918" s="8"/>
      <c r="R918" s="8"/>
      <c r="S918" s="8"/>
      <c r="T918" s="8"/>
      <c r="U918" s="8"/>
      <c r="V918" s="18">
        <v>0.16857142857142857</v>
      </c>
      <c r="W918" s="8" t="s">
        <v>1883</v>
      </c>
      <c r="X918" s="1" t="s">
        <v>833</v>
      </c>
    </row>
    <row r="919" spans="1:24" ht="126">
      <c r="A919" s="34" t="s">
        <v>789</v>
      </c>
      <c r="B919" s="23" t="s">
        <v>1332</v>
      </c>
      <c r="C919" s="18">
        <v>294.185</v>
      </c>
      <c r="D919" s="8" t="s">
        <v>588</v>
      </c>
      <c r="E919" s="1" t="s">
        <v>925</v>
      </c>
      <c r="F919" s="1">
        <v>0.02</v>
      </c>
      <c r="G919" s="1">
        <v>1.5</v>
      </c>
      <c r="H919" s="1">
        <v>0.1</v>
      </c>
      <c r="I919" s="1">
        <v>4.5</v>
      </c>
      <c r="J919" s="1">
        <v>0.5</v>
      </c>
      <c r="K919" s="1">
        <v>15.2</v>
      </c>
      <c r="V919" s="1">
        <v>0.06</v>
      </c>
      <c r="W919" s="8" t="s">
        <v>1883</v>
      </c>
      <c r="X919" s="1" t="s">
        <v>0</v>
      </c>
    </row>
    <row r="920" spans="1:24" ht="48" customHeight="1">
      <c r="A920" s="34" t="s">
        <v>789</v>
      </c>
      <c r="B920" s="23" t="s">
        <v>1332</v>
      </c>
      <c r="C920" s="18">
        <v>294.185</v>
      </c>
      <c r="D920" s="8" t="s">
        <v>588</v>
      </c>
      <c r="E920" s="1" t="s">
        <v>925</v>
      </c>
      <c r="F920" s="1">
        <v>0.02</v>
      </c>
      <c r="G920" s="1">
        <v>1.06</v>
      </c>
      <c r="H920" s="1">
        <v>0.1</v>
      </c>
      <c r="I920" s="1">
        <v>1.04</v>
      </c>
      <c r="J920" s="1">
        <v>0.5</v>
      </c>
      <c r="K920" s="1">
        <v>5.55</v>
      </c>
      <c r="V920" s="1">
        <v>0.3</v>
      </c>
      <c r="W920" s="8" t="s">
        <v>1883</v>
      </c>
      <c r="X920" s="1" t="s">
        <v>0</v>
      </c>
    </row>
    <row r="921" spans="1:24" ht="72" customHeight="1">
      <c r="A921" s="34" t="s">
        <v>789</v>
      </c>
      <c r="B921" s="23" t="s">
        <v>1332</v>
      </c>
      <c r="C921" s="18">
        <v>294.185</v>
      </c>
      <c r="D921" s="8" t="s">
        <v>588</v>
      </c>
      <c r="E921" s="1" t="s">
        <v>925</v>
      </c>
      <c r="F921" s="1">
        <v>0.02</v>
      </c>
      <c r="G921" s="1">
        <v>2.4</v>
      </c>
      <c r="H921" s="1">
        <v>0.1</v>
      </c>
      <c r="I921" s="1">
        <v>2.9</v>
      </c>
      <c r="J921" s="1">
        <v>0.5</v>
      </c>
      <c r="K921" s="1">
        <v>7.9</v>
      </c>
      <c r="V921" s="1">
        <v>0.11</v>
      </c>
      <c r="W921" s="8" t="s">
        <v>1883</v>
      </c>
      <c r="X921" s="1" t="s">
        <v>0</v>
      </c>
    </row>
    <row r="922" spans="1:24" ht="72" customHeight="1">
      <c r="A922" s="34" t="s">
        <v>789</v>
      </c>
      <c r="B922" s="23" t="s">
        <v>1332</v>
      </c>
      <c r="C922" s="18">
        <v>294.185</v>
      </c>
      <c r="D922" s="8" t="s">
        <v>588</v>
      </c>
      <c r="E922" s="1" t="s">
        <v>925</v>
      </c>
      <c r="F922" s="1">
        <v>0.02</v>
      </c>
      <c r="G922" s="1">
        <v>1.4</v>
      </c>
      <c r="H922" s="1">
        <v>0.1</v>
      </c>
      <c r="I922" s="1">
        <v>1.8</v>
      </c>
      <c r="J922" s="1">
        <v>0.5</v>
      </c>
      <c r="K922" s="1">
        <v>7.8</v>
      </c>
      <c r="V922" s="1">
        <v>0.18</v>
      </c>
      <c r="W922" s="8" t="s">
        <v>1883</v>
      </c>
      <c r="X922" s="1" t="s">
        <v>0</v>
      </c>
    </row>
    <row r="923" spans="1:24" ht="88.5" customHeight="1">
      <c r="A923" s="34" t="s">
        <v>789</v>
      </c>
      <c r="B923" s="23" t="s">
        <v>1332</v>
      </c>
      <c r="C923" s="18">
        <v>294.185</v>
      </c>
      <c r="D923" s="8" t="s">
        <v>588</v>
      </c>
      <c r="E923" s="1" t="s">
        <v>925</v>
      </c>
      <c r="F923" s="1">
        <v>0.02</v>
      </c>
      <c r="G923" s="1">
        <v>1.7</v>
      </c>
      <c r="H923" s="1">
        <v>0.1</v>
      </c>
      <c r="I923" s="1">
        <v>1.5</v>
      </c>
      <c r="J923" s="1">
        <v>0.5</v>
      </c>
      <c r="K923" s="1">
        <v>4.1</v>
      </c>
      <c r="V923" s="1">
        <v>0.33</v>
      </c>
      <c r="W923" s="8" t="s">
        <v>1883</v>
      </c>
      <c r="X923" s="1" t="s">
        <v>0</v>
      </c>
    </row>
    <row r="924" spans="1:24" ht="49.5" customHeight="1">
      <c r="A924" s="34" t="s">
        <v>1014</v>
      </c>
      <c r="B924" s="23" t="s">
        <v>1332</v>
      </c>
      <c r="C924" s="18">
        <v>294.185</v>
      </c>
      <c r="D924" s="8" t="s">
        <v>588</v>
      </c>
      <c r="E924" s="1" t="s">
        <v>1255</v>
      </c>
      <c r="F924" s="8">
        <v>0.5</v>
      </c>
      <c r="G924" s="18">
        <v>2.12</v>
      </c>
      <c r="H924" s="18">
        <v>1</v>
      </c>
      <c r="I924" s="18">
        <v>3.07</v>
      </c>
      <c r="J924" s="18">
        <v>2.5</v>
      </c>
      <c r="K924" s="18">
        <v>4.01</v>
      </c>
      <c r="L924" s="18">
        <v>5</v>
      </c>
      <c r="M924" s="18">
        <v>3.8</v>
      </c>
      <c r="N924" s="18"/>
      <c r="O924" s="18"/>
      <c r="P924" s="18"/>
      <c r="Q924" s="18"/>
      <c r="R924" s="18"/>
      <c r="S924" s="18"/>
      <c r="T924" s="18"/>
      <c r="U924" s="18"/>
      <c r="V924" s="18">
        <v>0.9631578947368422</v>
      </c>
      <c r="W924" s="8" t="s">
        <v>1883</v>
      </c>
      <c r="X924" s="1" t="s">
        <v>500</v>
      </c>
    </row>
    <row r="925" spans="1:24" ht="75" customHeight="1">
      <c r="A925" s="51" t="s">
        <v>1014</v>
      </c>
      <c r="B925" s="23" t="s">
        <v>1332</v>
      </c>
      <c r="C925" s="18">
        <v>294.185</v>
      </c>
      <c r="D925" s="8" t="s">
        <v>588</v>
      </c>
      <c r="E925" s="8" t="s">
        <v>1255</v>
      </c>
      <c r="F925" s="8">
        <v>0.025</v>
      </c>
      <c r="G925" s="8">
        <v>1.6</v>
      </c>
      <c r="H925" s="8">
        <v>0.05</v>
      </c>
      <c r="I925" s="8">
        <v>1.4</v>
      </c>
      <c r="J925" s="8">
        <v>0.1</v>
      </c>
      <c r="K925" s="8">
        <v>3.8</v>
      </c>
      <c r="L925" s="8">
        <v>0.25</v>
      </c>
      <c r="M925" s="8">
        <v>5.3</v>
      </c>
      <c r="N925" s="8">
        <v>0.5</v>
      </c>
      <c r="O925" s="8">
        <v>16.1</v>
      </c>
      <c r="P925" s="8"/>
      <c r="Q925" s="8"/>
      <c r="R925" s="8"/>
      <c r="S925" s="8"/>
      <c r="T925" s="8"/>
      <c r="U925" s="8"/>
      <c r="V925" s="1">
        <v>0.08</v>
      </c>
      <c r="W925" s="8" t="s">
        <v>1883</v>
      </c>
      <c r="X925" s="8" t="s">
        <v>1163</v>
      </c>
    </row>
    <row r="926" spans="1:24" ht="42.75" customHeight="1">
      <c r="A926" s="34" t="s">
        <v>1014</v>
      </c>
      <c r="B926" s="23" t="s">
        <v>1332</v>
      </c>
      <c r="C926" s="18">
        <v>294.185</v>
      </c>
      <c r="D926" s="8" t="s">
        <v>588</v>
      </c>
      <c r="E926" s="1" t="s">
        <v>1255</v>
      </c>
      <c r="F926" s="8">
        <v>0.025</v>
      </c>
      <c r="G926" s="8">
        <v>1.4</v>
      </c>
      <c r="H926" s="8">
        <v>0.05</v>
      </c>
      <c r="I926" s="8">
        <v>2.5</v>
      </c>
      <c r="J926" s="8">
        <v>0.1</v>
      </c>
      <c r="K926" s="8">
        <v>9.5</v>
      </c>
      <c r="L926" s="8">
        <v>0.25</v>
      </c>
      <c r="M926" s="8">
        <v>25.9</v>
      </c>
      <c r="N926" s="8">
        <v>0.5</v>
      </c>
      <c r="O926" s="8">
        <v>10.1</v>
      </c>
      <c r="P926" s="8"/>
      <c r="Q926" s="8"/>
      <c r="R926" s="8"/>
      <c r="S926" s="8"/>
      <c r="T926" s="8"/>
      <c r="U926" s="8"/>
      <c r="V926" s="18">
        <v>0.053571428571428575</v>
      </c>
      <c r="W926" s="8" t="s">
        <v>1883</v>
      </c>
      <c r="X926" s="1" t="s">
        <v>833</v>
      </c>
    </row>
    <row r="927" spans="1:24" ht="63" customHeight="1">
      <c r="A927" s="34" t="s">
        <v>1014</v>
      </c>
      <c r="B927" s="23" t="s">
        <v>1332</v>
      </c>
      <c r="C927" s="18">
        <v>294.185</v>
      </c>
      <c r="D927" s="8" t="s">
        <v>588</v>
      </c>
      <c r="E927" s="1" t="s">
        <v>1255</v>
      </c>
      <c r="F927" s="8">
        <v>0.025</v>
      </c>
      <c r="G927" s="18">
        <f>366/302</f>
        <v>1.2119205298013245</v>
      </c>
      <c r="H927" s="18">
        <v>0.05</v>
      </c>
      <c r="I927" s="18">
        <f>557/302</f>
        <v>1.8443708609271523</v>
      </c>
      <c r="J927" s="18">
        <v>0.1</v>
      </c>
      <c r="K927" s="18">
        <f>669/302</f>
        <v>2.2152317880794703</v>
      </c>
      <c r="L927" s="18">
        <v>0.25</v>
      </c>
      <c r="M927" s="18">
        <f>1025/302</f>
        <v>3.3940397350993377</v>
      </c>
      <c r="N927" s="18"/>
      <c r="O927" s="18"/>
      <c r="P927" s="18"/>
      <c r="Q927" s="18"/>
      <c r="R927" s="18"/>
      <c r="S927" s="18"/>
      <c r="T927" s="18"/>
      <c r="U927" s="18"/>
      <c r="V927" s="18">
        <v>0.19985955056179777</v>
      </c>
      <c r="W927" s="8" t="s">
        <v>1883</v>
      </c>
      <c r="X927" s="1" t="s">
        <v>96</v>
      </c>
    </row>
    <row r="928" spans="1:24" ht="69.75" customHeight="1">
      <c r="A928" s="34" t="s">
        <v>1014</v>
      </c>
      <c r="B928" s="23" t="s">
        <v>1332</v>
      </c>
      <c r="C928" s="18">
        <v>294.185</v>
      </c>
      <c r="D928" s="8" t="s">
        <v>588</v>
      </c>
      <c r="E928" s="1" t="s">
        <v>1255</v>
      </c>
      <c r="F928" s="8">
        <v>0.5</v>
      </c>
      <c r="G928" s="18">
        <f>1643/930</f>
        <v>1.7666666666666666</v>
      </c>
      <c r="H928" s="18">
        <v>1</v>
      </c>
      <c r="I928" s="18">
        <f>1317/930</f>
        <v>1.4161290322580644</v>
      </c>
      <c r="J928" s="18">
        <v>2</v>
      </c>
      <c r="K928" s="18">
        <f>1350/930</f>
        <v>1.4516129032258065</v>
      </c>
      <c r="M928" s="18"/>
      <c r="N928" s="18"/>
      <c r="O928" s="18"/>
      <c r="P928" s="18"/>
      <c r="Q928" s="18"/>
      <c r="R928" s="18"/>
      <c r="S928" s="18"/>
      <c r="T928" s="18"/>
      <c r="U928" s="18"/>
      <c r="V928" s="18" t="s">
        <v>1021</v>
      </c>
      <c r="W928" s="8" t="s">
        <v>1884</v>
      </c>
      <c r="X928" s="1" t="s">
        <v>1343</v>
      </c>
    </row>
    <row r="929" spans="1:24" ht="61.5" customHeight="1">
      <c r="A929" s="52" t="s">
        <v>789</v>
      </c>
      <c r="B929" s="23" t="s">
        <v>1332</v>
      </c>
      <c r="C929" s="18">
        <v>294.185</v>
      </c>
      <c r="D929" s="8" t="s">
        <v>588</v>
      </c>
      <c r="E929" s="1" t="s">
        <v>1255</v>
      </c>
      <c r="F929" s="1">
        <v>0.1</v>
      </c>
      <c r="G929" s="24">
        <v>7.9</v>
      </c>
      <c r="H929" s="1">
        <v>0.25</v>
      </c>
      <c r="I929" s="24">
        <v>22.6</v>
      </c>
      <c r="J929" s="24">
        <v>0.5</v>
      </c>
      <c r="K929" s="24">
        <v>33.6</v>
      </c>
      <c r="V929" s="18">
        <v>0.07368062997280773</v>
      </c>
      <c r="W929" s="8" t="s">
        <v>1883</v>
      </c>
      <c r="X929" s="8" t="s">
        <v>1185</v>
      </c>
    </row>
    <row r="930" spans="1:24" ht="126">
      <c r="A930" s="52" t="s">
        <v>789</v>
      </c>
      <c r="B930" s="23" t="s">
        <v>1332</v>
      </c>
      <c r="C930" s="18">
        <v>294.185</v>
      </c>
      <c r="D930" s="8" t="s">
        <v>588</v>
      </c>
      <c r="E930" s="1" t="s">
        <v>1255</v>
      </c>
      <c r="F930" s="1">
        <v>0.1</v>
      </c>
      <c r="G930" s="24">
        <v>1.8</v>
      </c>
      <c r="H930" s="1">
        <v>0.25</v>
      </c>
      <c r="I930" s="24">
        <v>5.1</v>
      </c>
      <c r="J930" s="24">
        <v>0.5</v>
      </c>
      <c r="K930" s="24">
        <v>6.9</v>
      </c>
      <c r="V930" s="18">
        <v>0.15454545454545454</v>
      </c>
      <c r="W930" s="8" t="s">
        <v>1883</v>
      </c>
      <c r="X930" s="8" t="s">
        <v>1185</v>
      </c>
    </row>
    <row r="931" spans="1:24" ht="126">
      <c r="A931" s="52" t="s">
        <v>789</v>
      </c>
      <c r="B931" s="23" t="s">
        <v>1332</v>
      </c>
      <c r="C931" s="18">
        <v>294.185</v>
      </c>
      <c r="D931" s="8" t="s">
        <v>588</v>
      </c>
      <c r="E931" s="1" t="s">
        <v>1255</v>
      </c>
      <c r="F931" s="1">
        <v>0.1</v>
      </c>
      <c r="G931" s="24" t="s">
        <v>1170</v>
      </c>
      <c r="H931" s="1">
        <v>0.25</v>
      </c>
      <c r="I931" s="24">
        <v>8.8</v>
      </c>
      <c r="J931" s="24">
        <v>0.5</v>
      </c>
      <c r="K931" s="24">
        <v>10.1</v>
      </c>
      <c r="V931" s="18">
        <v>0.011347053563393135</v>
      </c>
      <c r="W931" s="8" t="s">
        <v>1883</v>
      </c>
      <c r="X931" s="8" t="s">
        <v>1185</v>
      </c>
    </row>
    <row r="932" spans="1:24" ht="126">
      <c r="A932" s="52" t="s">
        <v>789</v>
      </c>
      <c r="B932" s="23" t="s">
        <v>1332</v>
      </c>
      <c r="C932" s="18">
        <v>294.185</v>
      </c>
      <c r="D932" s="8" t="s">
        <v>588</v>
      </c>
      <c r="E932" s="1" t="s">
        <v>1255</v>
      </c>
      <c r="F932" s="1">
        <v>0.1</v>
      </c>
      <c r="G932" s="24">
        <v>2</v>
      </c>
      <c r="H932" s="1">
        <v>0.25</v>
      </c>
      <c r="I932" s="24">
        <v>4.1</v>
      </c>
      <c r="J932" s="24">
        <v>0.5</v>
      </c>
      <c r="K932" s="24">
        <v>5.4</v>
      </c>
      <c r="V932" s="18">
        <v>0.17142857142857143</v>
      </c>
      <c r="W932" s="8" t="s">
        <v>1883</v>
      </c>
      <c r="X932" s="8" t="s">
        <v>1185</v>
      </c>
    </row>
    <row r="933" spans="1:24" ht="45.75" customHeight="1">
      <c r="A933" s="52" t="s">
        <v>959</v>
      </c>
      <c r="B933" s="23" t="s">
        <v>1332</v>
      </c>
      <c r="C933" s="18">
        <v>294.185</v>
      </c>
      <c r="D933" s="8" t="s">
        <v>588</v>
      </c>
      <c r="E933" s="1" t="s">
        <v>1255</v>
      </c>
      <c r="F933" s="1">
        <v>0.025</v>
      </c>
      <c r="G933" s="1">
        <v>1.1</v>
      </c>
      <c r="H933" s="1">
        <v>0.05</v>
      </c>
      <c r="I933" s="24">
        <v>1.3</v>
      </c>
      <c r="J933" s="1">
        <v>0.1</v>
      </c>
      <c r="K933" s="1">
        <v>2.3</v>
      </c>
      <c r="L933" s="1">
        <v>0.25</v>
      </c>
      <c r="M933" s="1">
        <v>5.1</v>
      </c>
      <c r="N933" s="1">
        <v>0.5</v>
      </c>
      <c r="O933" s="1">
        <v>13.1</v>
      </c>
      <c r="V933" s="1">
        <v>0.15</v>
      </c>
      <c r="W933" s="8" t="s">
        <v>1883</v>
      </c>
      <c r="X933" s="8" t="s">
        <v>1411</v>
      </c>
    </row>
    <row r="934" spans="1:24" ht="43.5" customHeight="1">
      <c r="A934" s="52" t="s">
        <v>959</v>
      </c>
      <c r="B934" s="23" t="s">
        <v>1332</v>
      </c>
      <c r="C934" s="18">
        <v>294.185</v>
      </c>
      <c r="D934" s="8" t="s">
        <v>588</v>
      </c>
      <c r="E934" s="1" t="s">
        <v>1255</v>
      </c>
      <c r="F934" s="1">
        <v>0.1</v>
      </c>
      <c r="G934" s="1">
        <v>3.5</v>
      </c>
      <c r="H934" s="1">
        <v>0.25</v>
      </c>
      <c r="I934" s="1">
        <v>10.2</v>
      </c>
      <c r="J934" s="1">
        <v>0.5</v>
      </c>
      <c r="K934" s="1">
        <v>10.4</v>
      </c>
      <c r="V934" s="18">
        <v>0.03</v>
      </c>
      <c r="W934" s="8" t="s">
        <v>1883</v>
      </c>
      <c r="X934" s="8" t="s">
        <v>1512</v>
      </c>
    </row>
    <row r="935" spans="1:24" ht="126">
      <c r="A935" s="52" t="s">
        <v>789</v>
      </c>
      <c r="B935" s="23" t="s">
        <v>1332</v>
      </c>
      <c r="C935" s="18">
        <v>294.185</v>
      </c>
      <c r="D935" s="8" t="s">
        <v>588</v>
      </c>
      <c r="E935" s="1" t="s">
        <v>1255</v>
      </c>
      <c r="F935" s="1">
        <v>0.025</v>
      </c>
      <c r="G935" s="24">
        <v>1.7</v>
      </c>
      <c r="H935" s="1">
        <v>0.05</v>
      </c>
      <c r="I935" s="24">
        <v>2.9</v>
      </c>
      <c r="J935" s="24">
        <v>0.1</v>
      </c>
      <c r="K935" s="24">
        <v>4.5</v>
      </c>
      <c r="L935" s="18">
        <v>0.25</v>
      </c>
      <c r="M935" s="24">
        <v>10.4</v>
      </c>
      <c r="N935" s="24">
        <v>0.5</v>
      </c>
      <c r="O935" s="24">
        <v>19.1</v>
      </c>
      <c r="V935" s="1">
        <v>0.058</v>
      </c>
      <c r="W935" s="8" t="s">
        <v>1883</v>
      </c>
      <c r="X935" s="8" t="s">
        <v>294</v>
      </c>
    </row>
    <row r="936" spans="1:24" ht="126">
      <c r="A936" s="52" t="s">
        <v>789</v>
      </c>
      <c r="B936" s="23" t="s">
        <v>1332</v>
      </c>
      <c r="C936" s="18">
        <v>294.185</v>
      </c>
      <c r="D936" s="8" t="s">
        <v>588</v>
      </c>
      <c r="E936" s="1" t="s">
        <v>1255</v>
      </c>
      <c r="F936" s="1">
        <v>0.025</v>
      </c>
      <c r="G936" s="24">
        <v>1.2</v>
      </c>
      <c r="H936" s="1">
        <v>0.05</v>
      </c>
      <c r="I936" s="24">
        <v>2.1</v>
      </c>
      <c r="J936" s="24">
        <v>0.1</v>
      </c>
      <c r="K936" s="24">
        <v>3.4</v>
      </c>
      <c r="L936" s="18">
        <v>0.25</v>
      </c>
      <c r="M936" s="24">
        <v>4.5</v>
      </c>
      <c r="N936" s="24">
        <v>0.5</v>
      </c>
      <c r="O936" s="24">
        <v>11.2</v>
      </c>
      <c r="V936" s="1">
        <v>0.132</v>
      </c>
      <c r="W936" s="8" t="s">
        <v>1883</v>
      </c>
      <c r="X936" s="8" t="s">
        <v>294</v>
      </c>
    </row>
    <row r="937" spans="1:24" ht="126">
      <c r="A937" s="52" t="s">
        <v>789</v>
      </c>
      <c r="B937" s="23" t="s">
        <v>1332</v>
      </c>
      <c r="C937" s="18">
        <v>294.185</v>
      </c>
      <c r="D937" s="8" t="s">
        <v>588</v>
      </c>
      <c r="E937" s="1" t="s">
        <v>1255</v>
      </c>
      <c r="F937" s="1">
        <v>0.025</v>
      </c>
      <c r="G937" s="24">
        <v>1.9</v>
      </c>
      <c r="H937" s="1">
        <v>0.05</v>
      </c>
      <c r="I937" s="24">
        <v>1.7</v>
      </c>
      <c r="J937" s="24">
        <v>0.1</v>
      </c>
      <c r="K937" s="24">
        <v>2.2</v>
      </c>
      <c r="L937" s="18">
        <v>0.25</v>
      </c>
      <c r="M937" s="24">
        <v>5.9</v>
      </c>
      <c r="N937" s="24">
        <v>0.5</v>
      </c>
      <c r="O937" s="24">
        <v>13</v>
      </c>
      <c r="V937" s="1">
        <v>0.122</v>
      </c>
      <c r="W937" s="8" t="s">
        <v>1883</v>
      </c>
      <c r="X937" s="8" t="s">
        <v>294</v>
      </c>
    </row>
    <row r="938" spans="1:24" ht="126">
      <c r="A938" s="52" t="s">
        <v>789</v>
      </c>
      <c r="B938" s="23" t="s">
        <v>1332</v>
      </c>
      <c r="C938" s="18">
        <v>294.185</v>
      </c>
      <c r="D938" s="8" t="s">
        <v>588</v>
      </c>
      <c r="E938" s="1" t="s">
        <v>1255</v>
      </c>
      <c r="F938" s="1">
        <v>0.025</v>
      </c>
      <c r="G938" s="24">
        <v>1.6</v>
      </c>
      <c r="H938" s="1">
        <v>0.05</v>
      </c>
      <c r="I938" s="24">
        <v>1.4</v>
      </c>
      <c r="J938" s="24">
        <v>0.1</v>
      </c>
      <c r="K938" s="24">
        <v>3.8</v>
      </c>
      <c r="L938" s="18">
        <v>0.25</v>
      </c>
      <c r="M938" s="24">
        <v>5.3</v>
      </c>
      <c r="N938" s="24">
        <v>0.5</v>
      </c>
      <c r="O938" s="24">
        <v>16.1</v>
      </c>
      <c r="V938" s="1">
        <v>0.126</v>
      </c>
      <c r="W938" s="8" t="s">
        <v>1883</v>
      </c>
      <c r="X938" s="8" t="s">
        <v>294</v>
      </c>
    </row>
    <row r="939" spans="1:24" ht="94.5">
      <c r="A939" s="34" t="s">
        <v>1441</v>
      </c>
      <c r="B939" s="1" t="s">
        <v>1398</v>
      </c>
      <c r="C939" s="1">
        <v>270.32</v>
      </c>
      <c r="D939" s="1" t="s">
        <v>1814</v>
      </c>
      <c r="E939" s="1" t="s">
        <v>127</v>
      </c>
      <c r="F939" s="1">
        <v>0.1</v>
      </c>
      <c r="G939" s="1">
        <v>0.96</v>
      </c>
      <c r="H939" s="1">
        <v>0.5</v>
      </c>
      <c r="I939" s="1">
        <v>1.47</v>
      </c>
      <c r="J939" s="1">
        <v>1</v>
      </c>
      <c r="K939" s="1">
        <v>3.6</v>
      </c>
      <c r="L939" s="1">
        <v>5</v>
      </c>
      <c r="M939" s="1">
        <v>6.48</v>
      </c>
      <c r="V939" s="18">
        <v>0.8591549295774648</v>
      </c>
      <c r="W939" s="8" t="s">
        <v>1883</v>
      </c>
      <c r="X939" s="1" t="s">
        <v>1275</v>
      </c>
    </row>
    <row r="940" spans="1:24" ht="37.5" customHeight="1">
      <c r="A940" s="34" t="s">
        <v>1289</v>
      </c>
      <c r="B940" s="60" t="s">
        <v>1429</v>
      </c>
      <c r="C940" s="60" t="s">
        <v>1429</v>
      </c>
      <c r="D940" s="1" t="s">
        <v>1429</v>
      </c>
      <c r="E940" s="1" t="s">
        <v>1216</v>
      </c>
      <c r="F940" s="1">
        <v>25</v>
      </c>
      <c r="G940" s="24">
        <v>2.2</v>
      </c>
      <c r="H940" s="1">
        <v>50</v>
      </c>
      <c r="I940" s="24">
        <v>2.7</v>
      </c>
      <c r="J940" s="8">
        <v>100</v>
      </c>
      <c r="K940" s="24">
        <v>4.1</v>
      </c>
      <c r="V940" s="1">
        <v>60.7</v>
      </c>
      <c r="W940" s="8" t="s">
        <v>1883</v>
      </c>
      <c r="X940" s="8" t="s">
        <v>1586</v>
      </c>
    </row>
    <row r="941" spans="1:24" ht="36" customHeight="1">
      <c r="A941" s="34" t="s">
        <v>524</v>
      </c>
      <c r="B941" s="60" t="s">
        <v>1429</v>
      </c>
      <c r="C941" s="60" t="s">
        <v>1429</v>
      </c>
      <c r="D941" s="1" t="s">
        <v>1429</v>
      </c>
      <c r="E941" s="1" t="s">
        <v>1216</v>
      </c>
      <c r="F941" s="1">
        <v>25</v>
      </c>
      <c r="G941" s="24">
        <v>3.1</v>
      </c>
      <c r="H941" s="1">
        <v>50</v>
      </c>
      <c r="I941" s="24">
        <v>4.8</v>
      </c>
      <c r="J941" s="8">
        <v>100</v>
      </c>
      <c r="K941" s="24">
        <v>4.4</v>
      </c>
      <c r="V941" s="24">
        <v>24.001167171369826</v>
      </c>
      <c r="W941" s="8" t="s">
        <v>1883</v>
      </c>
      <c r="X941" s="8" t="s">
        <v>1586</v>
      </c>
    </row>
    <row r="942" spans="1:24" ht="31.5">
      <c r="A942" s="34" t="s">
        <v>1415</v>
      </c>
      <c r="B942" s="1" t="s">
        <v>743</v>
      </c>
      <c r="C942" s="1" t="s">
        <v>1429</v>
      </c>
      <c r="D942" s="1" t="s">
        <v>1429</v>
      </c>
      <c r="E942" s="1" t="s">
        <v>1216</v>
      </c>
      <c r="F942" s="1">
        <v>1</v>
      </c>
      <c r="G942" s="1">
        <v>2.4</v>
      </c>
      <c r="H942" s="1">
        <v>3</v>
      </c>
      <c r="I942" s="1">
        <v>2.5</v>
      </c>
      <c r="J942" s="1">
        <v>9</v>
      </c>
      <c r="K942" s="1">
        <v>1.9</v>
      </c>
      <c r="L942" s="1">
        <v>15</v>
      </c>
      <c r="M942" s="1">
        <v>2.5</v>
      </c>
      <c r="V942" s="1" t="s">
        <v>1021</v>
      </c>
      <c r="W942" s="8" t="s">
        <v>1884</v>
      </c>
      <c r="X942" s="1" t="s">
        <v>1869</v>
      </c>
    </row>
    <row r="943" spans="1:24" ht="47.25">
      <c r="A943" s="34" t="s">
        <v>1763</v>
      </c>
      <c r="B943" s="1" t="s">
        <v>954</v>
      </c>
      <c r="C943" s="18">
        <v>233.2367</v>
      </c>
      <c r="D943" s="1" t="s">
        <v>636</v>
      </c>
      <c r="E943" s="1" t="s">
        <v>704</v>
      </c>
      <c r="F943" s="1">
        <v>5</v>
      </c>
      <c r="G943" s="1">
        <v>0.88</v>
      </c>
      <c r="H943" s="1">
        <v>10</v>
      </c>
      <c r="I943" s="1">
        <v>0.82</v>
      </c>
      <c r="J943" s="1">
        <v>25</v>
      </c>
      <c r="K943" s="1">
        <v>1.29</v>
      </c>
      <c r="V943" s="1" t="s">
        <v>1021</v>
      </c>
      <c r="W943" s="8" t="s">
        <v>1884</v>
      </c>
      <c r="X943" s="1" t="s">
        <v>1874</v>
      </c>
    </row>
    <row r="944" spans="1:24" ht="31.5">
      <c r="A944" s="34" t="s">
        <v>1456</v>
      </c>
      <c r="B944" s="1" t="s">
        <v>1854</v>
      </c>
      <c r="C944" s="18">
        <v>167</v>
      </c>
      <c r="D944" s="1" t="s">
        <v>1429</v>
      </c>
      <c r="E944" s="1" t="s">
        <v>1473</v>
      </c>
      <c r="F944" s="1">
        <v>10</v>
      </c>
      <c r="G944" s="1">
        <v>1.1</v>
      </c>
      <c r="H944" s="1">
        <v>25</v>
      </c>
      <c r="I944" s="1">
        <v>0.9</v>
      </c>
      <c r="J944" s="1">
        <v>50</v>
      </c>
      <c r="K944" s="1">
        <v>1.3</v>
      </c>
      <c r="V944" s="1" t="s">
        <v>1021</v>
      </c>
      <c r="W944" s="8" t="s">
        <v>1884</v>
      </c>
      <c r="X944" s="1" t="s">
        <v>1561</v>
      </c>
    </row>
    <row r="945" spans="1:24" ht="31.5">
      <c r="A945" s="51" t="s">
        <v>887</v>
      </c>
      <c r="B945" s="23" t="s">
        <v>1319</v>
      </c>
      <c r="C945" s="18">
        <v>72.0627</v>
      </c>
      <c r="D945" s="8" t="s">
        <v>1004</v>
      </c>
      <c r="E945" s="8" t="s">
        <v>1216</v>
      </c>
      <c r="F945" s="8">
        <v>0.025</v>
      </c>
      <c r="G945" s="8">
        <v>1.5</v>
      </c>
      <c r="H945" s="24">
        <v>1</v>
      </c>
      <c r="I945" s="8">
        <v>13</v>
      </c>
      <c r="J945" s="24">
        <v>2.5</v>
      </c>
      <c r="K945" s="8">
        <v>19.9</v>
      </c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1">
        <v>0.15</v>
      </c>
      <c r="W945" s="8" t="s">
        <v>1883</v>
      </c>
      <c r="X945" s="8" t="s">
        <v>1163</v>
      </c>
    </row>
    <row r="946" spans="1:24" ht="31.5">
      <c r="A946" s="51" t="s">
        <v>1064</v>
      </c>
      <c r="B946" s="23" t="s">
        <v>1292</v>
      </c>
      <c r="C946" s="18">
        <v>76.0944</v>
      </c>
      <c r="D946" s="8" t="s">
        <v>889</v>
      </c>
      <c r="E946" s="8" t="s">
        <v>719</v>
      </c>
      <c r="F946" s="24">
        <v>50</v>
      </c>
      <c r="G946" s="8">
        <v>1.2</v>
      </c>
      <c r="H946" s="24">
        <v>100</v>
      </c>
      <c r="I946" s="8">
        <v>1.6</v>
      </c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1" t="s">
        <v>1021</v>
      </c>
      <c r="W946" s="8" t="s">
        <v>1884</v>
      </c>
      <c r="X946" s="8" t="s">
        <v>1163</v>
      </c>
    </row>
    <row r="947" spans="1:24" ht="47.25">
      <c r="A947" s="34" t="s">
        <v>1327</v>
      </c>
      <c r="B947" s="1" t="s">
        <v>1564</v>
      </c>
      <c r="C947" s="18">
        <v>212.2</v>
      </c>
      <c r="D947" s="1" t="s">
        <v>1565</v>
      </c>
      <c r="E947" s="1" t="s">
        <v>1216</v>
      </c>
      <c r="F947" s="1">
        <v>5</v>
      </c>
      <c r="G947" s="1">
        <v>22.3</v>
      </c>
      <c r="H947" s="1">
        <v>10</v>
      </c>
      <c r="I947" s="1">
        <v>18.3</v>
      </c>
      <c r="J947" s="1">
        <v>25</v>
      </c>
      <c r="K947" s="1">
        <v>33.6</v>
      </c>
      <c r="V947" s="1" t="s">
        <v>876</v>
      </c>
      <c r="W947" s="8" t="s">
        <v>1883</v>
      </c>
      <c r="X947" s="8" t="s">
        <v>1512</v>
      </c>
    </row>
    <row r="948" spans="1:24" ht="47.25">
      <c r="A948" s="51" t="s">
        <v>1399</v>
      </c>
      <c r="B948" s="23" t="s">
        <v>631</v>
      </c>
      <c r="C948" s="18">
        <v>174.2</v>
      </c>
      <c r="D948" s="8" t="s">
        <v>1429</v>
      </c>
      <c r="E948" s="1" t="s">
        <v>1216</v>
      </c>
      <c r="F948" s="24">
        <v>5</v>
      </c>
      <c r="G948" s="8">
        <v>4.9</v>
      </c>
      <c r="H948" s="8">
        <v>10</v>
      </c>
      <c r="I948" s="8">
        <v>9.1</v>
      </c>
      <c r="J948" s="24">
        <v>25</v>
      </c>
      <c r="K948" s="8">
        <v>15.1</v>
      </c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24">
        <v>3.6541785855620157</v>
      </c>
      <c r="W948" s="8" t="s">
        <v>1883</v>
      </c>
      <c r="X948" s="8" t="s">
        <v>1163</v>
      </c>
    </row>
    <row r="949" spans="1:24" ht="47.25">
      <c r="A949" s="51" t="s">
        <v>1047</v>
      </c>
      <c r="B949" s="23" t="s">
        <v>1366</v>
      </c>
      <c r="C949" s="18">
        <v>180.2</v>
      </c>
      <c r="D949" s="8" t="s">
        <v>532</v>
      </c>
      <c r="E949" s="8" t="s">
        <v>1216</v>
      </c>
      <c r="F949" s="24">
        <v>5</v>
      </c>
      <c r="G949" s="8">
        <v>1.4</v>
      </c>
      <c r="H949" s="8">
        <v>10</v>
      </c>
      <c r="I949" s="24">
        <v>1</v>
      </c>
      <c r="J949" s="24">
        <v>25</v>
      </c>
      <c r="K949" s="8">
        <v>1.3</v>
      </c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1" t="s">
        <v>1021</v>
      </c>
      <c r="W949" s="8" t="s">
        <v>1884</v>
      </c>
      <c r="X949" s="8" t="s">
        <v>1163</v>
      </c>
    </row>
    <row r="950" spans="1:24" ht="78.75">
      <c r="A950" s="34" t="s">
        <v>1764</v>
      </c>
      <c r="B950" s="1" t="s">
        <v>182</v>
      </c>
      <c r="C950" s="18">
        <v>393.47</v>
      </c>
      <c r="D950" s="1" t="s">
        <v>636</v>
      </c>
      <c r="E950" s="1" t="s">
        <v>704</v>
      </c>
      <c r="F950" s="1">
        <v>5</v>
      </c>
      <c r="G950" s="1">
        <v>0.98</v>
      </c>
      <c r="H950" s="1">
        <v>10</v>
      </c>
      <c r="I950" s="1">
        <v>0.97</v>
      </c>
      <c r="J950" s="1">
        <v>25</v>
      </c>
      <c r="K950" s="1">
        <v>0.94</v>
      </c>
      <c r="V950" s="1" t="s">
        <v>1021</v>
      </c>
      <c r="W950" s="8" t="s">
        <v>1884</v>
      </c>
      <c r="X950" s="1" t="s">
        <v>1874</v>
      </c>
    </row>
    <row r="951" spans="1:24" ht="31.5">
      <c r="A951" s="51" t="s">
        <v>1510</v>
      </c>
      <c r="B951" s="23" t="s">
        <v>981</v>
      </c>
      <c r="C951" s="18">
        <v>79.0999</v>
      </c>
      <c r="D951" s="8" t="s">
        <v>589</v>
      </c>
      <c r="E951" s="8" t="s">
        <v>1216</v>
      </c>
      <c r="F951" s="24">
        <v>25</v>
      </c>
      <c r="G951" s="8">
        <v>1.1</v>
      </c>
      <c r="H951" s="24">
        <v>50</v>
      </c>
      <c r="I951" s="8">
        <v>2.3</v>
      </c>
      <c r="J951" s="24">
        <v>100</v>
      </c>
      <c r="K951" s="8">
        <v>3.9</v>
      </c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1" t="s">
        <v>561</v>
      </c>
      <c r="W951" s="8" t="s">
        <v>1883</v>
      </c>
      <c r="X951" s="8" t="s">
        <v>1163</v>
      </c>
    </row>
    <row r="952" spans="1:24" ht="78.75">
      <c r="A952" s="34" t="s">
        <v>1765</v>
      </c>
      <c r="B952" s="8" t="s">
        <v>1396</v>
      </c>
      <c r="C952" s="18">
        <v>148.98</v>
      </c>
      <c r="D952" s="1" t="s">
        <v>1090</v>
      </c>
      <c r="E952" s="1" t="s">
        <v>704</v>
      </c>
      <c r="F952" s="1">
        <v>0.25</v>
      </c>
      <c r="G952" s="8">
        <v>0.76</v>
      </c>
      <c r="H952" s="1">
        <v>0.75</v>
      </c>
      <c r="I952" s="8">
        <v>3.46</v>
      </c>
      <c r="J952" s="1">
        <v>2.5</v>
      </c>
      <c r="K952" s="8">
        <v>8.64</v>
      </c>
      <c r="V952" s="24">
        <v>0.6648148148148147</v>
      </c>
      <c r="W952" s="8" t="s">
        <v>1883</v>
      </c>
      <c r="X952" s="1" t="s">
        <v>1874</v>
      </c>
    </row>
    <row r="953" spans="1:24" ht="63">
      <c r="A953" s="34" t="s">
        <v>1270</v>
      </c>
      <c r="B953" s="1" t="s">
        <v>1318</v>
      </c>
      <c r="C953" s="18">
        <v>126.11</v>
      </c>
      <c r="D953" s="1" t="s">
        <v>706</v>
      </c>
      <c r="E953" s="1" t="s">
        <v>1216</v>
      </c>
      <c r="F953" s="1">
        <v>2.5</v>
      </c>
      <c r="G953" s="24">
        <v>4.027777777777778</v>
      </c>
      <c r="H953" s="1">
        <v>5</v>
      </c>
      <c r="I953" s="24">
        <v>5.231481481481482</v>
      </c>
      <c r="J953" s="1">
        <v>10</v>
      </c>
      <c r="K953" s="24">
        <v>9.481481481481481</v>
      </c>
      <c r="L953" s="25">
        <v>25</v>
      </c>
      <c r="M953" s="24">
        <v>6.2592592592592595</v>
      </c>
      <c r="N953" s="25">
        <v>50</v>
      </c>
      <c r="O953" s="24">
        <v>6.694444444444445</v>
      </c>
      <c r="S953" s="24"/>
      <c r="V953" s="63">
        <v>1.4030775603867165</v>
      </c>
      <c r="W953" s="8" t="s">
        <v>1883</v>
      </c>
      <c r="X953" s="1" t="s">
        <v>96</v>
      </c>
    </row>
    <row r="954" spans="1:24" ht="63">
      <c r="A954" s="34" t="s">
        <v>1270</v>
      </c>
      <c r="B954" s="1" t="s">
        <v>1318</v>
      </c>
      <c r="C954" s="18">
        <v>126.11</v>
      </c>
      <c r="D954" s="1" t="s">
        <v>706</v>
      </c>
      <c r="E954" s="1" t="s">
        <v>1216</v>
      </c>
      <c r="F954" s="1">
        <v>0.5</v>
      </c>
      <c r="G954" s="24">
        <v>1.7524752475247527</v>
      </c>
      <c r="H954" s="1">
        <v>1</v>
      </c>
      <c r="I954" s="24">
        <v>3.04950495049505</v>
      </c>
      <c r="J954" s="24">
        <v>2.5</v>
      </c>
      <c r="K954" s="24">
        <v>4.792079207920793</v>
      </c>
      <c r="V954" s="37">
        <v>1</v>
      </c>
      <c r="W954" s="8" t="s">
        <v>1883</v>
      </c>
      <c r="X954" s="1" t="s">
        <v>96</v>
      </c>
    </row>
    <row r="955" spans="1:24" ht="198.75" customHeight="1">
      <c r="A955" s="34" t="s">
        <v>1270</v>
      </c>
      <c r="B955" s="1" t="s">
        <v>1318</v>
      </c>
      <c r="C955" s="18">
        <v>126.11</v>
      </c>
      <c r="D955" s="1" t="s">
        <v>706</v>
      </c>
      <c r="E955" s="1" t="s">
        <v>1216</v>
      </c>
      <c r="F955" s="1">
        <v>0.25</v>
      </c>
      <c r="G955" s="24">
        <v>1.4853801169590644</v>
      </c>
      <c r="H955" s="1">
        <v>0.5</v>
      </c>
      <c r="I955" s="24">
        <v>3.619883040935673</v>
      </c>
      <c r="J955" s="24">
        <v>1</v>
      </c>
      <c r="K955" s="24">
        <v>4.169590643274853</v>
      </c>
      <c r="L955" s="24">
        <v>2.5</v>
      </c>
      <c r="M955" s="24">
        <v>4.853801169590644</v>
      </c>
      <c r="N955" s="25">
        <v>5</v>
      </c>
      <c r="O955" s="24">
        <v>10.508771929824562</v>
      </c>
      <c r="P955" s="25">
        <v>10</v>
      </c>
      <c r="Q955" s="24">
        <v>7.538011695906433</v>
      </c>
      <c r="S955" s="24"/>
      <c r="V955" s="37">
        <v>0.4285714285714286</v>
      </c>
      <c r="W955" s="8" t="s">
        <v>1883</v>
      </c>
      <c r="X955" s="1" t="s">
        <v>96</v>
      </c>
    </row>
    <row r="956" spans="1:24" ht="31.5">
      <c r="A956" s="34" t="s">
        <v>1537</v>
      </c>
      <c r="B956" s="23" t="s">
        <v>571</v>
      </c>
      <c r="C956" s="18" t="s">
        <v>990</v>
      </c>
      <c r="D956" s="1" t="s">
        <v>589</v>
      </c>
      <c r="E956" s="1" t="s">
        <v>925</v>
      </c>
      <c r="F956" s="8">
        <v>7</v>
      </c>
      <c r="G956" s="8">
        <v>2.09</v>
      </c>
      <c r="H956" s="8">
        <v>33</v>
      </c>
      <c r="I956" s="8">
        <v>10.66</v>
      </c>
      <c r="J956" s="8">
        <v>100</v>
      </c>
      <c r="K956" s="24">
        <v>20.28</v>
      </c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24">
        <v>9.760793465577596</v>
      </c>
      <c r="W956" s="8" t="s">
        <v>1883</v>
      </c>
      <c r="X956" s="1" t="s">
        <v>0</v>
      </c>
    </row>
    <row r="957" spans="1:24" ht="31.5">
      <c r="A957" s="34" t="s">
        <v>1043</v>
      </c>
      <c r="B957" s="23" t="s">
        <v>571</v>
      </c>
      <c r="C957" s="18" t="s">
        <v>990</v>
      </c>
      <c r="D957" s="1" t="s">
        <v>589</v>
      </c>
      <c r="E957" s="1" t="s">
        <v>925</v>
      </c>
      <c r="F957" s="8">
        <v>7</v>
      </c>
      <c r="G957" s="8">
        <v>1.2</v>
      </c>
      <c r="H957" s="8">
        <v>33</v>
      </c>
      <c r="I957" s="8">
        <v>7.2</v>
      </c>
      <c r="J957" s="8">
        <v>100</v>
      </c>
      <c r="K957" s="24">
        <v>12.4</v>
      </c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24">
        <v>14.8</v>
      </c>
      <c r="W957" s="8" t="s">
        <v>1883</v>
      </c>
      <c r="X957" s="1" t="s">
        <v>0</v>
      </c>
    </row>
    <row r="958" spans="1:24" ht="55.5" customHeight="1">
      <c r="A958" s="34" t="s">
        <v>1043</v>
      </c>
      <c r="B958" s="23" t="s">
        <v>571</v>
      </c>
      <c r="C958" s="18" t="s">
        <v>990</v>
      </c>
      <c r="D958" s="1" t="s">
        <v>589</v>
      </c>
      <c r="E958" s="1" t="s">
        <v>925</v>
      </c>
      <c r="F958" s="8">
        <v>12.5</v>
      </c>
      <c r="G958" s="8">
        <v>2</v>
      </c>
      <c r="H958" s="8">
        <v>25</v>
      </c>
      <c r="I958" s="8">
        <v>2.3</v>
      </c>
      <c r="J958" s="8">
        <v>50</v>
      </c>
      <c r="K958" s="24">
        <v>8.6</v>
      </c>
      <c r="L958" s="8">
        <v>75</v>
      </c>
      <c r="M958" s="8">
        <v>15.8</v>
      </c>
      <c r="N958" s="8">
        <v>100</v>
      </c>
      <c r="O958" s="8">
        <v>30.1</v>
      </c>
      <c r="P958" s="8"/>
      <c r="Q958" s="8"/>
      <c r="R958" s="8"/>
      <c r="S958" s="8"/>
      <c r="T958" s="8"/>
      <c r="U958" s="8"/>
      <c r="V958" s="24">
        <v>27.77777777777778</v>
      </c>
      <c r="W958" s="8" t="s">
        <v>1883</v>
      </c>
      <c r="X958" s="1" t="s">
        <v>0</v>
      </c>
    </row>
    <row r="959" spans="1:24" ht="31.5">
      <c r="A959" s="34" t="s">
        <v>1043</v>
      </c>
      <c r="B959" s="23" t="s">
        <v>571</v>
      </c>
      <c r="C959" s="18" t="s">
        <v>990</v>
      </c>
      <c r="D959" s="1" t="s">
        <v>589</v>
      </c>
      <c r="E959" s="1" t="s">
        <v>925</v>
      </c>
      <c r="F959" s="8">
        <v>7</v>
      </c>
      <c r="G959" s="8">
        <v>1.35</v>
      </c>
      <c r="H959" s="8">
        <v>33</v>
      </c>
      <c r="I959" s="8">
        <v>1.95</v>
      </c>
      <c r="J959" s="8">
        <v>100</v>
      </c>
      <c r="K959" s="24">
        <v>6.15</v>
      </c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24">
        <v>49.75</v>
      </c>
      <c r="W959" s="8" t="s">
        <v>1883</v>
      </c>
      <c r="X959" s="1" t="s">
        <v>0</v>
      </c>
    </row>
    <row r="960" spans="1:24" ht="31.5">
      <c r="A960" s="34" t="s">
        <v>1043</v>
      </c>
      <c r="B960" s="23" t="s">
        <v>571</v>
      </c>
      <c r="C960" s="18" t="s">
        <v>990</v>
      </c>
      <c r="D960" s="1" t="s">
        <v>589</v>
      </c>
      <c r="E960" s="1" t="s">
        <v>925</v>
      </c>
      <c r="F960" s="8">
        <v>7</v>
      </c>
      <c r="G960" s="8">
        <v>1.3</v>
      </c>
      <c r="H960" s="8">
        <v>33</v>
      </c>
      <c r="I960" s="8">
        <v>6.5</v>
      </c>
      <c r="J960" s="8">
        <v>100</v>
      </c>
      <c r="K960" s="24">
        <v>13.6</v>
      </c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24">
        <v>15.5</v>
      </c>
      <c r="W960" s="8" t="s">
        <v>1883</v>
      </c>
      <c r="X960" s="1" t="s">
        <v>0</v>
      </c>
    </row>
    <row r="961" spans="1:24" ht="31.5">
      <c r="A961" s="34" t="s">
        <v>1043</v>
      </c>
      <c r="B961" s="23" t="s">
        <v>571</v>
      </c>
      <c r="C961" s="18" t="s">
        <v>990</v>
      </c>
      <c r="D961" s="1" t="s">
        <v>589</v>
      </c>
      <c r="E961" s="1" t="s">
        <v>925</v>
      </c>
      <c r="F961" s="8">
        <v>7</v>
      </c>
      <c r="G961" s="8">
        <v>0.4</v>
      </c>
      <c r="H961" s="8">
        <v>33</v>
      </c>
      <c r="I961" s="8">
        <v>3.8</v>
      </c>
      <c r="J961" s="8">
        <v>100</v>
      </c>
      <c r="K961" s="24">
        <v>2</v>
      </c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24">
        <v>26.88235294117647</v>
      </c>
      <c r="W961" s="8" t="s">
        <v>1883</v>
      </c>
      <c r="X961" s="1" t="s">
        <v>0</v>
      </c>
    </row>
    <row r="962" spans="1:24" ht="31.5">
      <c r="A962" s="34" t="s">
        <v>1184</v>
      </c>
      <c r="B962" s="23" t="s">
        <v>1338</v>
      </c>
      <c r="C962" s="18">
        <v>308.134</v>
      </c>
      <c r="D962" s="1" t="s">
        <v>589</v>
      </c>
      <c r="E962" s="1" t="s">
        <v>925</v>
      </c>
      <c r="F962" s="8">
        <v>7</v>
      </c>
      <c r="G962" s="8">
        <v>1.1</v>
      </c>
      <c r="H962" s="8">
        <v>33</v>
      </c>
      <c r="I962" s="8">
        <v>1.7</v>
      </c>
      <c r="J962" s="8">
        <v>100</v>
      </c>
      <c r="K962" s="24">
        <v>0.8</v>
      </c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1" t="s">
        <v>1021</v>
      </c>
      <c r="W962" s="8" t="s">
        <v>1884</v>
      </c>
      <c r="X962" s="1" t="s">
        <v>0</v>
      </c>
    </row>
    <row r="963" spans="1:24" ht="15.75">
      <c r="A963" s="52" t="s">
        <v>1140</v>
      </c>
      <c r="B963" s="23" t="s">
        <v>541</v>
      </c>
      <c r="C963" s="18">
        <v>110.111</v>
      </c>
      <c r="D963" s="8" t="s">
        <v>1079</v>
      </c>
      <c r="E963" s="1" t="s">
        <v>1216</v>
      </c>
      <c r="F963" s="1">
        <v>0.5</v>
      </c>
      <c r="G963" s="24">
        <v>1.2</v>
      </c>
      <c r="H963" s="1">
        <v>1</v>
      </c>
      <c r="I963" s="24">
        <v>1.8</v>
      </c>
      <c r="J963" s="24">
        <v>2.5</v>
      </c>
      <c r="K963" s="24">
        <v>2.3</v>
      </c>
      <c r="L963" s="25">
        <v>5</v>
      </c>
      <c r="M963" s="24">
        <v>2.6</v>
      </c>
      <c r="N963" s="25">
        <v>10</v>
      </c>
      <c r="O963" s="24">
        <v>6.3</v>
      </c>
      <c r="P963" s="25">
        <v>25</v>
      </c>
      <c r="Q963" s="24">
        <v>10.1</v>
      </c>
      <c r="R963" s="24"/>
      <c r="S963" s="24"/>
      <c r="T963" s="24"/>
      <c r="U963" s="24"/>
      <c r="V963" s="24">
        <v>5.5</v>
      </c>
      <c r="W963" s="8" t="s">
        <v>1883</v>
      </c>
      <c r="X963" s="8" t="s">
        <v>361</v>
      </c>
    </row>
    <row r="964" spans="1:24" ht="31.5">
      <c r="A964" s="52" t="s">
        <v>1193</v>
      </c>
      <c r="B964" s="23" t="s">
        <v>541</v>
      </c>
      <c r="C964" s="18">
        <v>110.111</v>
      </c>
      <c r="D964" s="8" t="s">
        <v>1079</v>
      </c>
      <c r="E964" s="1" t="s">
        <v>704</v>
      </c>
      <c r="F964" s="1">
        <v>5</v>
      </c>
      <c r="G964" s="24">
        <v>2.2</v>
      </c>
      <c r="H964" s="1">
        <v>10</v>
      </c>
      <c r="I964" s="24">
        <v>2.2</v>
      </c>
      <c r="J964" s="1">
        <v>25</v>
      </c>
      <c r="K964" s="24">
        <v>2.7</v>
      </c>
      <c r="M964" s="24"/>
      <c r="O964" s="24"/>
      <c r="Q964" s="24"/>
      <c r="R964" s="24"/>
      <c r="S964" s="24"/>
      <c r="T964" s="24"/>
      <c r="U964" s="24"/>
      <c r="V964" s="18" t="s">
        <v>1021</v>
      </c>
      <c r="W964" s="8" t="s">
        <v>1884</v>
      </c>
      <c r="X964" s="8" t="s">
        <v>1026</v>
      </c>
    </row>
    <row r="965" spans="1:24" ht="63">
      <c r="A965" s="34" t="s">
        <v>1444</v>
      </c>
      <c r="B965" s="23" t="s">
        <v>1538</v>
      </c>
      <c r="C965" s="18">
        <v>720.7633</v>
      </c>
      <c r="D965" s="1" t="s">
        <v>1580</v>
      </c>
      <c r="E965" s="1" t="s">
        <v>1216</v>
      </c>
      <c r="F965" s="8">
        <v>3</v>
      </c>
      <c r="G965" s="18">
        <f>49/52</f>
        <v>0.9423076923076923</v>
      </c>
      <c r="H965" s="18">
        <v>10</v>
      </c>
      <c r="I965" s="18">
        <f>53/52</f>
        <v>1.0192307692307692</v>
      </c>
      <c r="J965" s="18">
        <v>30</v>
      </c>
      <c r="K965" s="18">
        <f>69/52</f>
        <v>1.3269230769230769</v>
      </c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" t="s">
        <v>1021</v>
      </c>
      <c r="W965" s="8" t="s">
        <v>1884</v>
      </c>
      <c r="X965" s="1" t="s">
        <v>96</v>
      </c>
    </row>
    <row r="966" spans="1:24" ht="31.5">
      <c r="A966" s="34" t="s">
        <v>653</v>
      </c>
      <c r="B966" s="60" t="s">
        <v>1429</v>
      </c>
      <c r="C966" s="60" t="s">
        <v>1429</v>
      </c>
      <c r="D966" s="1" t="s">
        <v>1429</v>
      </c>
      <c r="E966" s="1" t="s">
        <v>504</v>
      </c>
      <c r="F966" s="1">
        <v>25</v>
      </c>
      <c r="G966" s="1">
        <v>2.3</v>
      </c>
      <c r="H966" s="1">
        <v>50</v>
      </c>
      <c r="I966" s="1">
        <v>4.9</v>
      </c>
      <c r="J966" s="1">
        <v>100</v>
      </c>
      <c r="K966" s="1">
        <v>6.7</v>
      </c>
      <c r="V966" s="24">
        <v>31.73076923076923</v>
      </c>
      <c r="W966" s="8" t="s">
        <v>1883</v>
      </c>
      <c r="X966" s="1" t="s">
        <v>1665</v>
      </c>
    </row>
    <row r="967" spans="1:24" ht="63">
      <c r="A967" s="51" t="s">
        <v>559</v>
      </c>
      <c r="B967" s="23" t="s">
        <v>630</v>
      </c>
      <c r="C967" s="18">
        <v>183.18</v>
      </c>
      <c r="D967" s="8" t="s">
        <v>835</v>
      </c>
      <c r="E967" s="8" t="s">
        <v>1255</v>
      </c>
      <c r="F967" s="24">
        <v>25</v>
      </c>
      <c r="G967" s="8">
        <v>1.3</v>
      </c>
      <c r="H967" s="24">
        <v>50</v>
      </c>
      <c r="I967" s="8">
        <v>1.3</v>
      </c>
      <c r="J967" s="24">
        <v>75</v>
      </c>
      <c r="K967" s="8">
        <v>1.5</v>
      </c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1" t="s">
        <v>1021</v>
      </c>
      <c r="W967" s="8" t="s">
        <v>1884</v>
      </c>
      <c r="X967" s="8" t="s">
        <v>1163</v>
      </c>
    </row>
    <row r="968" spans="1:24" ht="47.25">
      <c r="A968" s="52" t="s">
        <v>1438</v>
      </c>
      <c r="B968" s="23" t="s">
        <v>1463</v>
      </c>
      <c r="C968" s="18">
        <v>138.121</v>
      </c>
      <c r="D968" s="8" t="s">
        <v>1500</v>
      </c>
      <c r="E968" s="1" t="s">
        <v>504</v>
      </c>
      <c r="F968" s="1">
        <v>1</v>
      </c>
      <c r="G968" s="24">
        <v>0.9</v>
      </c>
      <c r="H968" s="1">
        <v>10</v>
      </c>
      <c r="I968" s="24">
        <v>1.8</v>
      </c>
      <c r="J968" s="25">
        <v>20</v>
      </c>
      <c r="K968" s="24">
        <v>7.2</v>
      </c>
      <c r="L968" s="25"/>
      <c r="M968" s="24"/>
      <c r="N968" s="25"/>
      <c r="O968" s="24"/>
      <c r="V968" s="24">
        <v>12.222222222222221</v>
      </c>
      <c r="W968" s="8" t="s">
        <v>1883</v>
      </c>
      <c r="X968" s="8" t="s">
        <v>573</v>
      </c>
    </row>
    <row r="969" spans="1:24" ht="144.75" customHeight="1">
      <c r="A969" s="51" t="s">
        <v>615</v>
      </c>
      <c r="B969" s="23" t="s">
        <v>970</v>
      </c>
      <c r="C969" s="18">
        <v>138.121</v>
      </c>
      <c r="D969" s="8" t="s">
        <v>532</v>
      </c>
      <c r="E969" s="8" t="s">
        <v>1216</v>
      </c>
      <c r="F969" s="24">
        <v>5</v>
      </c>
      <c r="G969" s="8">
        <v>0.8</v>
      </c>
      <c r="H969" s="8">
        <v>10</v>
      </c>
      <c r="I969" s="8">
        <v>1.5</v>
      </c>
      <c r="J969" s="24">
        <v>25</v>
      </c>
      <c r="K969" s="8">
        <v>2.5</v>
      </c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1" t="s">
        <v>1021</v>
      </c>
      <c r="W969" s="8" t="s">
        <v>1884</v>
      </c>
      <c r="X969" s="8" t="s">
        <v>1163</v>
      </c>
    </row>
    <row r="970" spans="1:24" ht="75.75" customHeight="1">
      <c r="A970" s="34" t="s">
        <v>1213</v>
      </c>
      <c r="B970" s="60" t="s">
        <v>1429</v>
      </c>
      <c r="C970" s="60" t="s">
        <v>1429</v>
      </c>
      <c r="D970" s="1" t="s">
        <v>1429</v>
      </c>
      <c r="E970" s="1" t="s">
        <v>495</v>
      </c>
      <c r="F970" s="1">
        <v>25</v>
      </c>
      <c r="G970" s="24">
        <v>1.4</v>
      </c>
      <c r="H970" s="1">
        <v>50</v>
      </c>
      <c r="I970" s="24">
        <v>2.1</v>
      </c>
      <c r="J970" s="8">
        <v>100</v>
      </c>
      <c r="K970" s="24">
        <v>1.9</v>
      </c>
      <c r="V970" s="1" t="s">
        <v>1021</v>
      </c>
      <c r="W970" s="8" t="s">
        <v>1884</v>
      </c>
      <c r="X970" s="8" t="s">
        <v>1586</v>
      </c>
    </row>
    <row r="971" spans="1:24" ht="47.25">
      <c r="A971" s="34" t="s">
        <v>435</v>
      </c>
      <c r="B971" s="1" t="s">
        <v>179</v>
      </c>
      <c r="C971" s="18">
        <v>144.193</v>
      </c>
      <c r="D971" s="1" t="s">
        <v>636</v>
      </c>
      <c r="E971" s="1" t="s">
        <v>452</v>
      </c>
      <c r="F971" s="1">
        <v>5</v>
      </c>
      <c r="G971" s="18">
        <v>1.57</v>
      </c>
      <c r="H971" s="1">
        <v>10</v>
      </c>
      <c r="I971" s="18">
        <v>4.7</v>
      </c>
      <c r="J971" s="1">
        <v>25</v>
      </c>
      <c r="K971" s="18">
        <v>9.42</v>
      </c>
      <c r="V971" s="24">
        <v>7.284345047923322</v>
      </c>
      <c r="W971" s="8" t="s">
        <v>1883</v>
      </c>
      <c r="X971" s="1" t="s">
        <v>1874</v>
      </c>
    </row>
    <row r="972" spans="1:24" ht="58.5" customHeight="1">
      <c r="A972" s="51" t="s">
        <v>1395</v>
      </c>
      <c r="B972" s="23" t="s">
        <v>762</v>
      </c>
      <c r="C972" s="18">
        <v>366.43</v>
      </c>
      <c r="D972" s="8" t="s">
        <v>1429</v>
      </c>
      <c r="E972" s="8" t="s">
        <v>1216</v>
      </c>
      <c r="F972" s="24">
        <v>5</v>
      </c>
      <c r="G972" s="24">
        <v>1.4</v>
      </c>
      <c r="H972" s="24">
        <v>10</v>
      </c>
      <c r="I972" s="24">
        <v>2.5</v>
      </c>
      <c r="J972" s="24">
        <v>25</v>
      </c>
      <c r="K972" s="24">
        <v>3.9</v>
      </c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1">
        <v>15</v>
      </c>
      <c r="W972" s="8" t="s">
        <v>1883</v>
      </c>
      <c r="X972" s="8" t="s">
        <v>1163</v>
      </c>
    </row>
    <row r="973" spans="1:24" ht="63">
      <c r="A973" s="51" t="s">
        <v>919</v>
      </c>
      <c r="B973" s="23" t="s">
        <v>424</v>
      </c>
      <c r="C973" s="18">
        <v>288.38</v>
      </c>
      <c r="D973" s="8" t="s">
        <v>344</v>
      </c>
      <c r="E973" s="8" t="s">
        <v>704</v>
      </c>
      <c r="F973" s="24">
        <v>1</v>
      </c>
      <c r="G973" s="8">
        <v>0.9</v>
      </c>
      <c r="H973" s="8">
        <v>2.5</v>
      </c>
      <c r="I973" s="8">
        <v>1.1</v>
      </c>
      <c r="J973" s="24">
        <v>5</v>
      </c>
      <c r="K973" s="24">
        <v>1.7</v>
      </c>
      <c r="L973" s="24">
        <v>10</v>
      </c>
      <c r="M973" s="24">
        <v>2.6</v>
      </c>
      <c r="N973" s="24">
        <v>20</v>
      </c>
      <c r="O973" s="24">
        <v>3.5</v>
      </c>
      <c r="P973" s="24"/>
      <c r="Q973" s="24"/>
      <c r="R973" s="24"/>
      <c r="S973" s="24"/>
      <c r="T973" s="24"/>
      <c r="U973" s="24"/>
      <c r="V973" s="18">
        <v>13.4</v>
      </c>
      <c r="W973" s="8" t="s">
        <v>1883</v>
      </c>
      <c r="X973" s="8" t="s">
        <v>1163</v>
      </c>
    </row>
    <row r="974" spans="1:24" ht="63">
      <c r="A974" s="51" t="s">
        <v>919</v>
      </c>
      <c r="B974" s="23" t="s">
        <v>424</v>
      </c>
      <c r="C974" s="18">
        <v>288.38</v>
      </c>
      <c r="D974" s="8" t="s">
        <v>580</v>
      </c>
      <c r="E974" s="1" t="s">
        <v>704</v>
      </c>
      <c r="F974" s="1">
        <v>1</v>
      </c>
      <c r="G974" s="24">
        <v>1.5</v>
      </c>
      <c r="H974" s="1">
        <v>2.5</v>
      </c>
      <c r="I974" s="24">
        <v>2.3</v>
      </c>
      <c r="J974" s="25">
        <v>5</v>
      </c>
      <c r="K974" s="24">
        <v>3.8</v>
      </c>
      <c r="L974" s="25">
        <v>10</v>
      </c>
      <c r="M974" s="24">
        <v>4.1</v>
      </c>
      <c r="N974" s="25">
        <v>20</v>
      </c>
      <c r="O974" s="24">
        <v>5.3</v>
      </c>
      <c r="P974" s="25"/>
      <c r="Q974" s="24"/>
      <c r="R974" s="24"/>
      <c r="S974" s="24"/>
      <c r="T974" s="24"/>
      <c r="U974" s="24"/>
      <c r="V974" s="18">
        <v>4.4</v>
      </c>
      <c r="W974" s="8" t="s">
        <v>1883</v>
      </c>
      <c r="X974" s="8" t="s">
        <v>865</v>
      </c>
    </row>
    <row r="975" spans="1:24" ht="118.5" customHeight="1">
      <c r="A975" s="51" t="s">
        <v>919</v>
      </c>
      <c r="B975" s="23" t="s">
        <v>424</v>
      </c>
      <c r="C975" s="18">
        <v>288.38</v>
      </c>
      <c r="D975" s="8" t="s">
        <v>580</v>
      </c>
      <c r="E975" s="1" t="s">
        <v>704</v>
      </c>
      <c r="F975" s="1">
        <v>1</v>
      </c>
      <c r="G975" s="24">
        <v>2.7</v>
      </c>
      <c r="H975" s="1">
        <v>2.5</v>
      </c>
      <c r="I975" s="24">
        <v>4.2</v>
      </c>
      <c r="J975" s="25">
        <v>5</v>
      </c>
      <c r="K975" s="24">
        <v>4.6</v>
      </c>
      <c r="L975" s="25">
        <v>10</v>
      </c>
      <c r="M975" s="24">
        <v>8.9</v>
      </c>
      <c r="N975" s="25">
        <v>20</v>
      </c>
      <c r="O975" s="24">
        <v>8.6</v>
      </c>
      <c r="P975" s="25"/>
      <c r="Q975" s="24"/>
      <c r="R975" s="24"/>
      <c r="S975" s="24"/>
      <c r="T975" s="24"/>
      <c r="U975" s="24"/>
      <c r="V975" s="18">
        <v>1.5</v>
      </c>
      <c r="W975" s="8" t="s">
        <v>1883</v>
      </c>
      <c r="X975" s="8" t="s">
        <v>865</v>
      </c>
    </row>
    <row r="976" spans="1:24" ht="63">
      <c r="A976" s="51" t="s">
        <v>919</v>
      </c>
      <c r="B976" s="23" t="s">
        <v>424</v>
      </c>
      <c r="C976" s="18">
        <v>288.38</v>
      </c>
      <c r="D976" s="8" t="s">
        <v>580</v>
      </c>
      <c r="E976" s="1" t="s">
        <v>704</v>
      </c>
      <c r="F976" s="1">
        <v>1</v>
      </c>
      <c r="G976" s="24">
        <v>1.6</v>
      </c>
      <c r="H976" s="1">
        <v>2.5</v>
      </c>
      <c r="I976" s="24">
        <v>2.1</v>
      </c>
      <c r="J976" s="25">
        <v>5</v>
      </c>
      <c r="K976" s="24">
        <v>2.8</v>
      </c>
      <c r="L976" s="25">
        <v>10</v>
      </c>
      <c r="M976" s="24">
        <v>1.6</v>
      </c>
      <c r="N976" s="25">
        <v>20</v>
      </c>
      <c r="O976" s="24">
        <v>3.6</v>
      </c>
      <c r="P976" s="25"/>
      <c r="Q976" s="24"/>
      <c r="R976" s="24"/>
      <c r="S976" s="24"/>
      <c r="T976" s="24"/>
      <c r="U976" s="24"/>
      <c r="V976" s="18">
        <v>17.1</v>
      </c>
      <c r="W976" s="8" t="s">
        <v>1883</v>
      </c>
      <c r="X976" s="8" t="s">
        <v>865</v>
      </c>
    </row>
    <row r="977" spans="1:24" ht="63">
      <c r="A977" s="51" t="s">
        <v>919</v>
      </c>
      <c r="B977" s="23" t="s">
        <v>424</v>
      </c>
      <c r="C977" s="18">
        <v>288.38</v>
      </c>
      <c r="D977" s="8" t="s">
        <v>580</v>
      </c>
      <c r="E977" s="1" t="s">
        <v>704</v>
      </c>
      <c r="F977" s="1">
        <v>1</v>
      </c>
      <c r="G977" s="24">
        <v>1.2</v>
      </c>
      <c r="H977" s="1">
        <v>2.5</v>
      </c>
      <c r="I977" s="24">
        <v>1.7</v>
      </c>
      <c r="J977" s="25">
        <v>5</v>
      </c>
      <c r="K977" s="24">
        <v>4.3</v>
      </c>
      <c r="L977" s="25">
        <v>10</v>
      </c>
      <c r="M977" s="24">
        <v>5.4</v>
      </c>
      <c r="N977" s="25">
        <v>20</v>
      </c>
      <c r="O977" s="24">
        <v>8</v>
      </c>
      <c r="P977" s="25"/>
      <c r="Q977" s="24"/>
      <c r="R977" s="24"/>
      <c r="S977" s="24"/>
      <c r="T977" s="24"/>
      <c r="U977" s="24"/>
      <c r="V977" s="18">
        <v>4</v>
      </c>
      <c r="W977" s="8" t="s">
        <v>1883</v>
      </c>
      <c r="X977" s="8" t="s">
        <v>865</v>
      </c>
    </row>
    <row r="978" spans="1:24" ht="63">
      <c r="A978" s="51" t="s">
        <v>919</v>
      </c>
      <c r="B978" s="23" t="s">
        <v>424</v>
      </c>
      <c r="C978" s="18">
        <v>288.38</v>
      </c>
      <c r="D978" s="8" t="s">
        <v>580</v>
      </c>
      <c r="E978" s="1" t="s">
        <v>704</v>
      </c>
      <c r="F978" s="1">
        <v>4</v>
      </c>
      <c r="G978" s="1">
        <v>4.1</v>
      </c>
      <c r="H978" s="1">
        <v>10</v>
      </c>
      <c r="I978" s="1">
        <v>5.1</v>
      </c>
      <c r="J978" s="1">
        <v>25</v>
      </c>
      <c r="K978" s="1">
        <v>6.7</v>
      </c>
      <c r="V978" s="24">
        <v>1.4599096584887696</v>
      </c>
      <c r="W978" s="8" t="s">
        <v>1883</v>
      </c>
      <c r="X978" s="1" t="s">
        <v>947</v>
      </c>
    </row>
    <row r="979" spans="1:24" ht="43.5" customHeight="1">
      <c r="A979" s="51" t="s">
        <v>919</v>
      </c>
      <c r="B979" s="23" t="s">
        <v>424</v>
      </c>
      <c r="C979" s="18">
        <v>288.38</v>
      </c>
      <c r="D979" s="8" t="s">
        <v>580</v>
      </c>
      <c r="E979" s="1" t="s">
        <v>704</v>
      </c>
      <c r="F979" s="1">
        <v>4</v>
      </c>
      <c r="G979" s="1">
        <v>4</v>
      </c>
      <c r="H979" s="1">
        <v>10</v>
      </c>
      <c r="I979" s="1">
        <v>5.1</v>
      </c>
      <c r="J979" s="1">
        <v>25</v>
      </c>
      <c r="K979" s="1">
        <v>7.6</v>
      </c>
      <c r="V979" s="24">
        <v>1.7389870467879733</v>
      </c>
      <c r="W979" s="8" t="s">
        <v>1883</v>
      </c>
      <c r="X979" s="1" t="s">
        <v>947</v>
      </c>
    </row>
    <row r="980" spans="1:24" ht="63">
      <c r="A980" s="51" t="s">
        <v>919</v>
      </c>
      <c r="B980" s="23" t="s">
        <v>424</v>
      </c>
      <c r="C980" s="18">
        <v>288.38</v>
      </c>
      <c r="D980" s="8" t="s">
        <v>580</v>
      </c>
      <c r="E980" s="1" t="s">
        <v>925</v>
      </c>
      <c r="F980" s="1">
        <v>5</v>
      </c>
      <c r="G980" s="18">
        <v>3.05</v>
      </c>
      <c r="H980" s="1">
        <v>10</v>
      </c>
      <c r="I980" s="18">
        <v>4.78</v>
      </c>
      <c r="J980" s="8">
        <v>25</v>
      </c>
      <c r="K980" s="1">
        <v>8.46</v>
      </c>
      <c r="V980" s="24">
        <v>4.900830874305162</v>
      </c>
      <c r="W980" s="8" t="s">
        <v>1883</v>
      </c>
      <c r="X980" s="8" t="s">
        <v>1877</v>
      </c>
    </row>
    <row r="981" spans="1:24" ht="63">
      <c r="A981" s="51" t="s">
        <v>919</v>
      </c>
      <c r="B981" s="23" t="s">
        <v>424</v>
      </c>
      <c r="C981" s="18">
        <v>288.38</v>
      </c>
      <c r="D981" s="8" t="s">
        <v>580</v>
      </c>
      <c r="E981" s="1" t="s">
        <v>1255</v>
      </c>
      <c r="F981" s="1">
        <v>5</v>
      </c>
      <c r="G981" s="1">
        <v>3.2</v>
      </c>
      <c r="H981" s="1">
        <v>10</v>
      </c>
      <c r="I981" s="1">
        <v>4</v>
      </c>
      <c r="J981" s="1">
        <v>25</v>
      </c>
      <c r="K981" s="1">
        <v>4.2</v>
      </c>
      <c r="V981" s="1">
        <v>3.09</v>
      </c>
      <c r="W981" s="8" t="s">
        <v>1883</v>
      </c>
      <c r="X981" s="8" t="s">
        <v>1026</v>
      </c>
    </row>
    <row r="982" spans="1:24" ht="63">
      <c r="A982" s="51" t="s">
        <v>919</v>
      </c>
      <c r="B982" s="23" t="s">
        <v>424</v>
      </c>
      <c r="C982" s="18">
        <v>288.38</v>
      </c>
      <c r="D982" s="8" t="s">
        <v>580</v>
      </c>
      <c r="E982" s="1" t="s">
        <v>1255</v>
      </c>
      <c r="F982" s="1">
        <v>5</v>
      </c>
      <c r="G982" s="1">
        <v>3.5</v>
      </c>
      <c r="H982" s="1">
        <v>10</v>
      </c>
      <c r="I982" s="24">
        <v>4</v>
      </c>
      <c r="J982" s="1">
        <v>25</v>
      </c>
      <c r="K982" s="1">
        <v>4.2</v>
      </c>
      <c r="V982" s="24">
        <v>2.499999999999999</v>
      </c>
      <c r="W982" s="8" t="s">
        <v>1883</v>
      </c>
      <c r="X982" s="8" t="s">
        <v>1026</v>
      </c>
    </row>
    <row r="983" spans="1:24" ht="63">
      <c r="A983" s="51" t="s">
        <v>919</v>
      </c>
      <c r="B983" s="23" t="s">
        <v>424</v>
      </c>
      <c r="C983" s="18">
        <v>288.38</v>
      </c>
      <c r="D983" s="8" t="s">
        <v>580</v>
      </c>
      <c r="E983" s="1" t="s">
        <v>996</v>
      </c>
      <c r="F983" s="1">
        <v>5</v>
      </c>
      <c r="G983" s="1">
        <v>0.73</v>
      </c>
      <c r="H983" s="1">
        <v>10</v>
      </c>
      <c r="I983" s="1">
        <v>1.61</v>
      </c>
      <c r="J983" s="1">
        <v>25</v>
      </c>
      <c r="K983" s="1">
        <v>1.13</v>
      </c>
      <c r="V983" s="1" t="s">
        <v>1021</v>
      </c>
      <c r="W983" s="8" t="s">
        <v>1884</v>
      </c>
      <c r="X983" s="1" t="s">
        <v>1347</v>
      </c>
    </row>
    <row r="984" spans="1:24" ht="126" customHeight="1">
      <c r="A984" s="34" t="s">
        <v>1100</v>
      </c>
      <c r="B984" s="23" t="s">
        <v>1577</v>
      </c>
      <c r="C984" s="18">
        <v>122.063</v>
      </c>
      <c r="D984" s="1" t="s">
        <v>1578</v>
      </c>
      <c r="E984" s="1" t="s">
        <v>824</v>
      </c>
      <c r="F984" s="8">
        <v>2</v>
      </c>
      <c r="G984" s="18">
        <f>78.01/89.83</f>
        <v>0.8684181231214517</v>
      </c>
      <c r="H984" s="18">
        <v>4</v>
      </c>
      <c r="I984" s="18">
        <f>125.43/89.83</f>
        <v>1.3963041300233776</v>
      </c>
      <c r="J984" s="18">
        <v>6</v>
      </c>
      <c r="K984" s="18">
        <f>116.29/89.83</f>
        <v>1.2945563842814205</v>
      </c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" t="s">
        <v>1021</v>
      </c>
      <c r="W984" s="8" t="s">
        <v>1884</v>
      </c>
      <c r="X984" s="1" t="s">
        <v>96</v>
      </c>
    </row>
    <row r="985" spans="1:24" ht="47.25">
      <c r="A985" s="34" t="s">
        <v>1442</v>
      </c>
      <c r="B985" s="1" t="s">
        <v>1574</v>
      </c>
      <c r="C985" s="18">
        <v>238.104</v>
      </c>
      <c r="D985" s="1" t="s">
        <v>1493</v>
      </c>
      <c r="E985" s="1" t="s">
        <v>127</v>
      </c>
      <c r="F985" s="1">
        <v>0.1</v>
      </c>
      <c r="G985" s="1">
        <v>0.97</v>
      </c>
      <c r="H985" s="1">
        <v>0.5</v>
      </c>
      <c r="I985" s="1">
        <v>1.31</v>
      </c>
      <c r="J985" s="1">
        <v>1</v>
      </c>
      <c r="K985" s="1">
        <v>1.93</v>
      </c>
      <c r="L985" s="1">
        <v>5</v>
      </c>
      <c r="M985" s="1">
        <v>5.02</v>
      </c>
      <c r="V985" s="18">
        <v>2.385113268608414</v>
      </c>
      <c r="W985" s="8" t="s">
        <v>1883</v>
      </c>
      <c r="X985" s="1" t="s">
        <v>1275</v>
      </c>
    </row>
    <row r="986" spans="1:24" ht="47.25">
      <c r="A986" s="51" t="s">
        <v>1201</v>
      </c>
      <c r="B986" s="23" t="s">
        <v>432</v>
      </c>
      <c r="C986" s="18">
        <v>336.38</v>
      </c>
      <c r="D986" s="8" t="s">
        <v>1429</v>
      </c>
      <c r="E986" s="8" t="s">
        <v>1255</v>
      </c>
      <c r="F986" s="24">
        <v>5</v>
      </c>
      <c r="G986" s="24">
        <v>2.3</v>
      </c>
      <c r="H986" s="24">
        <v>10</v>
      </c>
      <c r="I986" s="24">
        <v>4.8</v>
      </c>
      <c r="J986" s="24">
        <v>25</v>
      </c>
      <c r="K986" s="8">
        <v>7.8</v>
      </c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1">
        <v>6.4</v>
      </c>
      <c r="W986" s="8" t="s">
        <v>1883</v>
      </c>
      <c r="X986" s="8" t="s">
        <v>1163</v>
      </c>
    </row>
    <row r="987" spans="1:24" ht="60" customHeight="1">
      <c r="A987" s="34" t="s">
        <v>1335</v>
      </c>
      <c r="B987" s="1" t="s">
        <v>1494</v>
      </c>
      <c r="C987" s="18" t="s">
        <v>1429</v>
      </c>
      <c r="D987" s="1" t="s">
        <v>1429</v>
      </c>
      <c r="E987" s="1" t="s">
        <v>866</v>
      </c>
      <c r="F987" s="1">
        <v>0.5</v>
      </c>
      <c r="G987" s="24">
        <v>1.2</v>
      </c>
      <c r="H987" s="24">
        <v>1</v>
      </c>
      <c r="I987" s="24">
        <v>1.1</v>
      </c>
      <c r="J987" s="24">
        <v>2.5</v>
      </c>
      <c r="K987" s="24">
        <v>1.2</v>
      </c>
      <c r="L987" s="24">
        <v>5</v>
      </c>
      <c r="M987" s="24">
        <v>1.9</v>
      </c>
      <c r="N987" s="24">
        <v>10</v>
      </c>
      <c r="O987" s="1">
        <v>3.6</v>
      </c>
      <c r="V987" s="1">
        <v>8.2</v>
      </c>
      <c r="W987" s="8" t="s">
        <v>1883</v>
      </c>
      <c r="X987" s="8" t="s">
        <v>30</v>
      </c>
    </row>
    <row r="988" spans="1:24" ht="47.25">
      <c r="A988" s="34" t="s">
        <v>715</v>
      </c>
      <c r="B988" s="1" t="s">
        <v>1102</v>
      </c>
      <c r="C988" s="18">
        <v>410.725</v>
      </c>
      <c r="D988" s="1" t="s">
        <v>1520</v>
      </c>
      <c r="E988" s="1" t="s">
        <v>1216</v>
      </c>
      <c r="F988" s="1">
        <v>10</v>
      </c>
      <c r="G988" s="24">
        <v>3.8</v>
      </c>
      <c r="H988" s="1">
        <v>25</v>
      </c>
      <c r="I988" s="24">
        <v>6.9</v>
      </c>
      <c r="J988" s="8">
        <v>50</v>
      </c>
      <c r="K988" s="24">
        <v>8.2</v>
      </c>
      <c r="V988" s="24">
        <v>7.8941578136793416</v>
      </c>
      <c r="W988" s="8" t="s">
        <v>1883</v>
      </c>
      <c r="X988" s="8" t="s">
        <v>1543</v>
      </c>
    </row>
    <row r="989" spans="1:24" ht="31.5">
      <c r="A989" s="52" t="s">
        <v>1257</v>
      </c>
      <c r="B989" s="1" t="s">
        <v>1583</v>
      </c>
      <c r="C989" s="18">
        <v>114.056</v>
      </c>
      <c r="D989" s="1" t="s">
        <v>1552</v>
      </c>
      <c r="E989" s="1" t="s">
        <v>1255</v>
      </c>
      <c r="F989" s="1">
        <v>2.5</v>
      </c>
      <c r="G989" s="24">
        <v>4</v>
      </c>
      <c r="H989" s="1">
        <v>5</v>
      </c>
      <c r="I989" s="24">
        <v>2.7</v>
      </c>
      <c r="J989" s="24">
        <v>10</v>
      </c>
      <c r="K989" s="24">
        <v>3.4</v>
      </c>
      <c r="M989" s="24"/>
      <c r="N989" s="25"/>
      <c r="O989" s="24"/>
      <c r="V989" s="24">
        <v>7.142857142857142</v>
      </c>
      <c r="W989" s="8" t="s">
        <v>1883</v>
      </c>
      <c r="X989" s="8" t="s">
        <v>1245</v>
      </c>
    </row>
    <row r="990" spans="1:24" ht="31.5">
      <c r="A990" s="51" t="s">
        <v>978</v>
      </c>
      <c r="B990" s="23" t="s">
        <v>459</v>
      </c>
      <c r="C990" s="18">
        <v>1457.39</v>
      </c>
      <c r="D990" s="8" t="s">
        <v>1375</v>
      </c>
      <c r="E990" s="8" t="s">
        <v>704</v>
      </c>
      <c r="F990" s="8">
        <v>2.5</v>
      </c>
      <c r="G990" s="8">
        <v>1.4</v>
      </c>
      <c r="H990" s="24">
        <v>5</v>
      </c>
      <c r="I990" s="8">
        <v>1.6</v>
      </c>
      <c r="J990" s="8">
        <v>10</v>
      </c>
      <c r="K990" s="8">
        <v>2.1</v>
      </c>
      <c r="L990" s="24">
        <v>25</v>
      </c>
      <c r="M990" s="8">
        <v>2.9</v>
      </c>
      <c r="N990" s="24">
        <v>50</v>
      </c>
      <c r="O990" s="8">
        <v>3.2</v>
      </c>
      <c r="P990" s="8"/>
      <c r="Q990" s="8"/>
      <c r="R990" s="8"/>
      <c r="S990" s="8"/>
      <c r="T990" s="8"/>
      <c r="U990" s="8"/>
      <c r="V990" s="24">
        <v>33.33333333333333</v>
      </c>
      <c r="W990" s="8" t="s">
        <v>1883</v>
      </c>
      <c r="X990" s="1" t="s">
        <v>1374</v>
      </c>
    </row>
    <row r="991" spans="1:24" ht="31.5">
      <c r="A991" s="51" t="s">
        <v>978</v>
      </c>
      <c r="B991" s="23" t="s">
        <v>459</v>
      </c>
      <c r="C991" s="18">
        <v>1457.39</v>
      </c>
      <c r="D991" s="8" t="s">
        <v>1375</v>
      </c>
      <c r="E991" s="8" t="s">
        <v>704</v>
      </c>
      <c r="F991" s="8">
        <v>2.5</v>
      </c>
      <c r="G991" s="8">
        <v>1.3</v>
      </c>
      <c r="H991" s="24">
        <v>5</v>
      </c>
      <c r="I991" s="8">
        <v>1.2</v>
      </c>
      <c r="J991" s="8">
        <v>10</v>
      </c>
      <c r="K991" s="8">
        <v>1</v>
      </c>
      <c r="L991" s="24">
        <v>25</v>
      </c>
      <c r="M991" s="8">
        <v>1.2</v>
      </c>
      <c r="N991" s="24">
        <v>50</v>
      </c>
      <c r="O991" s="8">
        <v>1.3</v>
      </c>
      <c r="P991" s="8"/>
      <c r="Q991" s="8"/>
      <c r="R991" s="8"/>
      <c r="S991" s="8"/>
      <c r="T991" s="8"/>
      <c r="U991" s="8"/>
      <c r="V991" s="1" t="s">
        <v>1021</v>
      </c>
      <c r="W991" s="8" t="s">
        <v>1884</v>
      </c>
      <c r="X991" s="1" t="s">
        <v>1374</v>
      </c>
    </row>
    <row r="992" spans="1:24" ht="31.5">
      <c r="A992" s="51" t="s">
        <v>978</v>
      </c>
      <c r="B992" s="23" t="s">
        <v>459</v>
      </c>
      <c r="C992" s="18">
        <v>1457.39</v>
      </c>
      <c r="D992" s="8" t="s">
        <v>1375</v>
      </c>
      <c r="E992" s="8" t="s">
        <v>704</v>
      </c>
      <c r="F992" s="8">
        <v>2.5</v>
      </c>
      <c r="G992" s="8">
        <v>1.7</v>
      </c>
      <c r="H992" s="24">
        <v>5</v>
      </c>
      <c r="I992" s="8">
        <v>0.8</v>
      </c>
      <c r="J992" s="8">
        <v>10</v>
      </c>
      <c r="K992" s="8">
        <v>0.6</v>
      </c>
      <c r="L992" s="24">
        <v>25</v>
      </c>
      <c r="M992" s="8">
        <v>1.1</v>
      </c>
      <c r="N992" s="24">
        <v>50</v>
      </c>
      <c r="O992" s="8">
        <v>1.2</v>
      </c>
      <c r="P992" s="8"/>
      <c r="Q992" s="8"/>
      <c r="R992" s="8"/>
      <c r="S992" s="8"/>
      <c r="T992" s="8"/>
      <c r="U992" s="8"/>
      <c r="V992" s="1" t="s">
        <v>1021</v>
      </c>
      <c r="W992" s="8" t="s">
        <v>1884</v>
      </c>
      <c r="X992" s="1" t="s">
        <v>1374</v>
      </c>
    </row>
    <row r="993" spans="1:24" ht="31.5">
      <c r="A993" s="34" t="s">
        <v>1037</v>
      </c>
      <c r="B993" s="23" t="s">
        <v>459</v>
      </c>
      <c r="C993" s="18">
        <v>1457.39</v>
      </c>
      <c r="D993" s="8" t="s">
        <v>1375</v>
      </c>
      <c r="E993" s="8" t="s">
        <v>704</v>
      </c>
      <c r="F993" s="8">
        <v>2.5</v>
      </c>
      <c r="G993" s="8">
        <v>1</v>
      </c>
      <c r="H993" s="24">
        <v>5</v>
      </c>
      <c r="I993" s="8">
        <v>0.8</v>
      </c>
      <c r="J993" s="8">
        <v>10</v>
      </c>
      <c r="K993" s="8">
        <v>0.9</v>
      </c>
      <c r="L993" s="24">
        <v>25</v>
      </c>
      <c r="M993" s="8">
        <v>1.1</v>
      </c>
      <c r="N993" s="24">
        <v>50</v>
      </c>
      <c r="O993" s="8">
        <v>1.3</v>
      </c>
      <c r="V993" s="1" t="s">
        <v>1021</v>
      </c>
      <c r="W993" s="8" t="s">
        <v>1884</v>
      </c>
      <c r="X993" s="1" t="s">
        <v>1374</v>
      </c>
    </row>
    <row r="994" spans="1:24" ht="42" customHeight="1">
      <c r="A994" s="51" t="s">
        <v>978</v>
      </c>
      <c r="B994" s="23" t="s">
        <v>459</v>
      </c>
      <c r="C994" s="18">
        <v>1457.39</v>
      </c>
      <c r="D994" s="8" t="s">
        <v>1375</v>
      </c>
      <c r="E994" s="8" t="s">
        <v>704</v>
      </c>
      <c r="F994" s="8">
        <v>2.5</v>
      </c>
      <c r="G994" s="8">
        <v>1.2</v>
      </c>
      <c r="H994" s="24">
        <v>5</v>
      </c>
      <c r="I994" s="8">
        <v>1.4</v>
      </c>
      <c r="J994" s="8">
        <v>10</v>
      </c>
      <c r="K994" s="8">
        <v>1.3</v>
      </c>
      <c r="L994" s="24">
        <v>25</v>
      </c>
      <c r="M994" s="8">
        <v>2</v>
      </c>
      <c r="N994" s="24">
        <v>50</v>
      </c>
      <c r="O994" s="8">
        <v>1.9</v>
      </c>
      <c r="P994" s="8"/>
      <c r="Q994" s="8"/>
      <c r="R994" s="8"/>
      <c r="S994" s="8"/>
      <c r="T994" s="8"/>
      <c r="U994" s="8"/>
      <c r="V994" s="1" t="s">
        <v>1021</v>
      </c>
      <c r="W994" s="8" t="s">
        <v>1884</v>
      </c>
      <c r="X994" s="8" t="s">
        <v>1163</v>
      </c>
    </row>
    <row r="995" spans="1:24" ht="31.5">
      <c r="A995" s="34" t="s">
        <v>1376</v>
      </c>
      <c r="B995" s="1" t="s">
        <v>1553</v>
      </c>
      <c r="C995" s="18">
        <v>118.087</v>
      </c>
      <c r="D995" s="1" t="s">
        <v>1571</v>
      </c>
      <c r="E995" s="1" t="s">
        <v>1255</v>
      </c>
      <c r="F995" s="1">
        <v>5</v>
      </c>
      <c r="G995" s="24">
        <v>1.2</v>
      </c>
      <c r="H995" s="1">
        <v>10</v>
      </c>
      <c r="I995" s="24">
        <v>1.2</v>
      </c>
      <c r="J995" s="1">
        <v>25</v>
      </c>
      <c r="K995" s="24">
        <v>1.3</v>
      </c>
      <c r="L995" s="8"/>
      <c r="V995" s="1" t="s">
        <v>1021</v>
      </c>
      <c r="W995" s="8" t="s">
        <v>1884</v>
      </c>
      <c r="X995" s="8" t="s">
        <v>1543</v>
      </c>
    </row>
    <row r="996" spans="1:24" ht="47.25">
      <c r="A996" s="51" t="s">
        <v>1309</v>
      </c>
      <c r="B996" s="23" t="s">
        <v>1356</v>
      </c>
      <c r="C996" s="18">
        <v>172.206</v>
      </c>
      <c r="D996" s="8" t="s">
        <v>359</v>
      </c>
      <c r="E996" s="8" t="s">
        <v>704</v>
      </c>
      <c r="F996" s="24">
        <v>10</v>
      </c>
      <c r="G996" s="24">
        <v>1</v>
      </c>
      <c r="H996" s="24">
        <v>25</v>
      </c>
      <c r="I996" s="8">
        <v>1</v>
      </c>
      <c r="J996" s="24">
        <v>50</v>
      </c>
      <c r="K996" s="8">
        <v>0.9</v>
      </c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1" t="s">
        <v>1021</v>
      </c>
      <c r="W996" s="8" t="s">
        <v>1884</v>
      </c>
      <c r="X996" s="8" t="s">
        <v>1163</v>
      </c>
    </row>
    <row r="997" spans="1:24" ht="47.25">
      <c r="A997" s="51" t="s">
        <v>1293</v>
      </c>
      <c r="B997" s="23" t="s">
        <v>1129</v>
      </c>
      <c r="C997" s="18">
        <v>173.191</v>
      </c>
      <c r="D997" s="1" t="s">
        <v>1000</v>
      </c>
      <c r="E997" s="1" t="s">
        <v>520</v>
      </c>
      <c r="F997" s="1">
        <v>1</v>
      </c>
      <c r="G997" s="1">
        <v>0.87</v>
      </c>
      <c r="H997" s="1">
        <v>2</v>
      </c>
      <c r="I997" s="1">
        <v>0.68</v>
      </c>
      <c r="V997" s="1" t="s">
        <v>1021</v>
      </c>
      <c r="W997" s="8" t="s">
        <v>1884</v>
      </c>
      <c r="X997" s="1" t="s">
        <v>1347</v>
      </c>
    </row>
    <row r="998" spans="1:24" ht="47.25">
      <c r="A998" s="51" t="s">
        <v>1293</v>
      </c>
      <c r="B998" s="23" t="s">
        <v>1129</v>
      </c>
      <c r="C998" s="18">
        <v>173.191</v>
      </c>
      <c r="D998" s="1" t="s">
        <v>1000</v>
      </c>
      <c r="E998" s="8" t="s">
        <v>704</v>
      </c>
      <c r="F998" s="24">
        <v>5</v>
      </c>
      <c r="G998" s="8">
        <v>1.5</v>
      </c>
      <c r="H998" s="8">
        <v>10</v>
      </c>
      <c r="I998" s="8">
        <v>1.9</v>
      </c>
      <c r="J998" s="24">
        <v>25</v>
      </c>
      <c r="K998" s="8">
        <v>2.2</v>
      </c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1" t="s">
        <v>1021</v>
      </c>
      <c r="W998" s="8" t="s">
        <v>1884</v>
      </c>
      <c r="X998" s="8" t="s">
        <v>1163</v>
      </c>
    </row>
    <row r="999" spans="1:24" ht="47.25">
      <c r="A999" s="52" t="s">
        <v>1425</v>
      </c>
      <c r="B999" s="29" t="s">
        <v>15</v>
      </c>
      <c r="C999" s="18">
        <v>186.23</v>
      </c>
      <c r="D999" s="1" t="s">
        <v>636</v>
      </c>
      <c r="E999" s="1" t="s">
        <v>704</v>
      </c>
      <c r="F999" s="1">
        <v>5</v>
      </c>
      <c r="G999" s="8">
        <v>1.36</v>
      </c>
      <c r="H999" s="1">
        <v>10</v>
      </c>
      <c r="I999" s="8">
        <v>1.12</v>
      </c>
      <c r="J999" s="1">
        <v>25</v>
      </c>
      <c r="K999" s="8">
        <v>1.42</v>
      </c>
      <c r="V999" s="1" t="s">
        <v>1021</v>
      </c>
      <c r="W999" s="8" t="s">
        <v>1884</v>
      </c>
      <c r="X999" s="1" t="s">
        <v>1874</v>
      </c>
    </row>
    <row r="1000" spans="1:24" ht="31.5">
      <c r="A1000" s="52" t="s">
        <v>830</v>
      </c>
      <c r="B1000" s="60" t="s">
        <v>1429</v>
      </c>
      <c r="C1000" s="60" t="s">
        <v>1429</v>
      </c>
      <c r="D1000" s="1" t="s">
        <v>1429</v>
      </c>
      <c r="E1000" s="1" t="s">
        <v>504</v>
      </c>
      <c r="F1000" s="1" t="s">
        <v>1001</v>
      </c>
      <c r="G1000" s="24">
        <v>2.7</v>
      </c>
      <c r="H1000" s="1" t="s">
        <v>929</v>
      </c>
      <c r="I1000" s="24">
        <v>36.3</v>
      </c>
      <c r="J1000" s="24" t="s">
        <v>999</v>
      </c>
      <c r="K1000" s="24">
        <v>90.7</v>
      </c>
      <c r="L1000" s="25"/>
      <c r="M1000" s="24"/>
      <c r="N1000" s="25"/>
      <c r="O1000" s="24"/>
      <c r="V1000" s="1" t="s">
        <v>731</v>
      </c>
      <c r="W1000" s="8" t="s">
        <v>1883</v>
      </c>
      <c r="X1000" s="8" t="s">
        <v>573</v>
      </c>
    </row>
    <row r="1001" spans="1:24" ht="51" customHeight="1">
      <c r="A1001" s="51" t="s">
        <v>812</v>
      </c>
      <c r="B1001" s="23" t="s">
        <v>1383</v>
      </c>
      <c r="C1001" s="18">
        <v>150.087</v>
      </c>
      <c r="D1001" s="8" t="s">
        <v>629</v>
      </c>
      <c r="E1001" s="8" t="s">
        <v>704</v>
      </c>
      <c r="F1001" s="8">
        <v>5</v>
      </c>
      <c r="G1001" s="8">
        <v>1</v>
      </c>
      <c r="H1001" s="8">
        <v>10</v>
      </c>
      <c r="I1001" s="8">
        <v>0.9</v>
      </c>
      <c r="J1001" s="8">
        <v>25</v>
      </c>
      <c r="K1001" s="8">
        <v>1.5</v>
      </c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1" t="s">
        <v>1021</v>
      </c>
      <c r="W1001" s="8" t="s">
        <v>1884</v>
      </c>
      <c r="X1001" s="8" t="s">
        <v>361</v>
      </c>
    </row>
    <row r="1002" spans="1:24" ht="15.75">
      <c r="A1002" s="52" t="s">
        <v>1472</v>
      </c>
      <c r="B1002" s="23" t="s">
        <v>1474</v>
      </c>
      <c r="C1002" s="18">
        <v>136.236</v>
      </c>
      <c r="D1002" s="8" t="s">
        <v>1372</v>
      </c>
      <c r="E1002" s="8" t="s">
        <v>1216</v>
      </c>
      <c r="F1002" s="8">
        <v>1</v>
      </c>
      <c r="G1002" s="8">
        <v>1.1</v>
      </c>
      <c r="H1002" s="1">
        <v>5</v>
      </c>
      <c r="I1002" s="8">
        <v>1.5</v>
      </c>
      <c r="J1002" s="8">
        <v>10</v>
      </c>
      <c r="K1002" s="1">
        <v>3.4</v>
      </c>
      <c r="L1002" s="8">
        <v>15</v>
      </c>
      <c r="M1002" s="8">
        <v>8.9</v>
      </c>
      <c r="N1002" s="1">
        <v>25</v>
      </c>
      <c r="O1002" s="8">
        <v>23</v>
      </c>
      <c r="P1002" s="8"/>
      <c r="Q1002" s="8"/>
      <c r="R1002" s="8"/>
      <c r="S1002" s="8"/>
      <c r="T1002" s="8"/>
      <c r="U1002" s="8"/>
      <c r="V1002" s="24">
        <v>8.947368421052632</v>
      </c>
      <c r="W1002" s="8" t="s">
        <v>1883</v>
      </c>
      <c r="X1002" s="8" t="s">
        <v>201</v>
      </c>
    </row>
    <row r="1003" spans="1:24" ht="15.75">
      <c r="A1003" s="52" t="s">
        <v>1547</v>
      </c>
      <c r="B1003" s="1" t="s">
        <v>1548</v>
      </c>
      <c r="C1003" s="18">
        <v>136.236</v>
      </c>
      <c r="D1003" s="8" t="s">
        <v>1531</v>
      </c>
      <c r="E1003" s="8" t="s">
        <v>1216</v>
      </c>
      <c r="F1003" s="8">
        <v>1</v>
      </c>
      <c r="G1003" s="8">
        <v>1.4</v>
      </c>
      <c r="H1003" s="1">
        <v>10</v>
      </c>
      <c r="I1003" s="1">
        <v>1.3</v>
      </c>
      <c r="J1003" s="8">
        <v>25</v>
      </c>
      <c r="K1003" s="8">
        <v>2.1</v>
      </c>
      <c r="M1003" s="8"/>
      <c r="O1003" s="8"/>
      <c r="P1003" s="8"/>
      <c r="Q1003" s="8"/>
      <c r="R1003" s="8"/>
      <c r="S1003" s="8"/>
      <c r="T1003" s="8"/>
      <c r="U1003" s="8"/>
      <c r="V1003" s="1" t="s">
        <v>1021</v>
      </c>
      <c r="W1003" s="8" t="s">
        <v>1884</v>
      </c>
      <c r="X1003" s="8" t="s">
        <v>201</v>
      </c>
    </row>
    <row r="1004" spans="1:24" ht="47.25">
      <c r="A1004" s="34" t="s">
        <v>1766</v>
      </c>
      <c r="B1004" s="1" t="s">
        <v>1767</v>
      </c>
      <c r="C1004" s="18">
        <v>232.26</v>
      </c>
      <c r="D1004" s="1" t="s">
        <v>636</v>
      </c>
      <c r="E1004" s="1" t="s">
        <v>704</v>
      </c>
      <c r="F1004" s="1">
        <v>2.5</v>
      </c>
      <c r="G1004" s="1">
        <v>1.12</v>
      </c>
      <c r="H1004" s="1">
        <v>5</v>
      </c>
      <c r="I1004" s="1">
        <v>0.99</v>
      </c>
      <c r="J1004" s="1">
        <v>10</v>
      </c>
      <c r="K1004" s="1">
        <v>1.6</v>
      </c>
      <c r="V1004" s="1" t="s">
        <v>1021</v>
      </c>
      <c r="W1004" s="8" t="s">
        <v>1884</v>
      </c>
      <c r="X1004" s="1" t="s">
        <v>1874</v>
      </c>
    </row>
    <row r="1005" spans="1:24" ht="47.25">
      <c r="A1005" s="51" t="s">
        <v>1010</v>
      </c>
      <c r="B1005" s="23" t="s">
        <v>1378</v>
      </c>
      <c r="C1005" s="18">
        <v>351.011</v>
      </c>
      <c r="D1005" s="8" t="s">
        <v>522</v>
      </c>
      <c r="E1005" s="1" t="s">
        <v>504</v>
      </c>
      <c r="F1005" s="8">
        <v>0.25</v>
      </c>
      <c r="G1005" s="8">
        <v>11.2</v>
      </c>
      <c r="H1005" s="8">
        <v>0.5</v>
      </c>
      <c r="I1005" s="8">
        <v>14.4</v>
      </c>
      <c r="J1005" s="24">
        <v>1</v>
      </c>
      <c r="K1005" s="24">
        <v>18</v>
      </c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1">
        <v>0.04</v>
      </c>
      <c r="W1005" s="8" t="s">
        <v>1883</v>
      </c>
      <c r="X1005" s="8" t="s">
        <v>1163</v>
      </c>
    </row>
    <row r="1006" spans="1:24" ht="141.75">
      <c r="A1006" s="34" t="s">
        <v>1768</v>
      </c>
      <c r="B1006" s="1" t="s">
        <v>111</v>
      </c>
      <c r="C1006" s="18">
        <v>745.79</v>
      </c>
      <c r="D1006" s="1" t="s">
        <v>636</v>
      </c>
      <c r="E1006" s="1" t="s">
        <v>704</v>
      </c>
      <c r="F1006" s="1">
        <v>10</v>
      </c>
      <c r="G1006" s="18">
        <v>0.92</v>
      </c>
      <c r="H1006" s="1">
        <v>25</v>
      </c>
      <c r="I1006" s="18">
        <v>1.12</v>
      </c>
      <c r="J1006" s="1">
        <v>50</v>
      </c>
      <c r="K1006" s="18">
        <v>1.27</v>
      </c>
      <c r="V1006" s="1" t="s">
        <v>1021</v>
      </c>
      <c r="W1006" s="8" t="s">
        <v>1884</v>
      </c>
      <c r="X1006" s="1" t="s">
        <v>1874</v>
      </c>
    </row>
    <row r="1007" spans="1:24" ht="78.75">
      <c r="A1007" s="51" t="s">
        <v>403</v>
      </c>
      <c r="B1007" s="23" t="s">
        <v>882</v>
      </c>
      <c r="C1007" s="18">
        <v>297.37</v>
      </c>
      <c r="D1007" s="8" t="s">
        <v>1429</v>
      </c>
      <c r="E1007" s="1" t="s">
        <v>504</v>
      </c>
      <c r="F1007" s="8">
        <v>10</v>
      </c>
      <c r="G1007" s="8">
        <v>2.8</v>
      </c>
      <c r="H1007" s="24">
        <v>20</v>
      </c>
      <c r="I1007" s="8">
        <v>1.1</v>
      </c>
      <c r="J1007" s="24">
        <v>40</v>
      </c>
      <c r="K1007" s="8">
        <v>0.7</v>
      </c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1" t="s">
        <v>1021</v>
      </c>
      <c r="W1007" s="8" t="s">
        <v>1884</v>
      </c>
      <c r="X1007" s="8" t="s">
        <v>1163</v>
      </c>
    </row>
    <row r="1008" spans="1:24" ht="31.5">
      <c r="A1008" s="51" t="s">
        <v>1188</v>
      </c>
      <c r="B1008" s="23" t="s">
        <v>425</v>
      </c>
      <c r="C1008" s="18">
        <v>186.3</v>
      </c>
      <c r="D1008" s="8" t="s">
        <v>809</v>
      </c>
      <c r="E1008" s="1" t="s">
        <v>504</v>
      </c>
      <c r="F1008" s="8">
        <v>10</v>
      </c>
      <c r="G1008" s="8">
        <v>2.1</v>
      </c>
      <c r="H1008" s="24">
        <v>20</v>
      </c>
      <c r="I1008" s="8">
        <v>2.8</v>
      </c>
      <c r="J1008" s="24">
        <v>40</v>
      </c>
      <c r="K1008" s="8">
        <v>3.4</v>
      </c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1">
        <v>27</v>
      </c>
      <c r="W1008" s="8" t="s">
        <v>1883</v>
      </c>
      <c r="X1008" s="8" t="s">
        <v>1163</v>
      </c>
    </row>
    <row r="1009" spans="1:24" ht="47.25">
      <c r="A1009" s="51" t="s">
        <v>1285</v>
      </c>
      <c r="B1009" s="23" t="s">
        <v>556</v>
      </c>
      <c r="C1009" s="18">
        <v>221.32</v>
      </c>
      <c r="D1009" s="8" t="s">
        <v>1429</v>
      </c>
      <c r="E1009" s="1" t="s">
        <v>504</v>
      </c>
      <c r="F1009" s="8">
        <v>10</v>
      </c>
      <c r="G1009" s="8">
        <v>7</v>
      </c>
      <c r="H1009" s="24">
        <v>20</v>
      </c>
      <c r="I1009" s="8">
        <v>22.1</v>
      </c>
      <c r="J1009" s="24">
        <v>40</v>
      </c>
      <c r="K1009" s="8">
        <v>22.4</v>
      </c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1">
        <v>8.3</v>
      </c>
      <c r="W1009" s="8" t="s">
        <v>1883</v>
      </c>
      <c r="X1009" s="8" t="s">
        <v>1163</v>
      </c>
    </row>
    <row r="1010" spans="1:24" ht="69" customHeight="1">
      <c r="A1010" s="51" t="s">
        <v>1283</v>
      </c>
      <c r="B1010" s="23" t="s">
        <v>1429</v>
      </c>
      <c r="C1010" s="18">
        <v>336.47</v>
      </c>
      <c r="D1010" s="8" t="s">
        <v>1429</v>
      </c>
      <c r="E1010" s="1" t="s">
        <v>504</v>
      </c>
      <c r="F1010" s="8">
        <v>10</v>
      </c>
      <c r="G1010" s="8">
        <v>1.6</v>
      </c>
      <c r="H1010" s="24">
        <v>20</v>
      </c>
      <c r="I1010" s="8">
        <v>1.2</v>
      </c>
      <c r="J1010" s="24">
        <v>40</v>
      </c>
      <c r="K1010" s="8">
        <v>1.6</v>
      </c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1" t="s">
        <v>1021</v>
      </c>
      <c r="W1010" s="8" t="s">
        <v>1884</v>
      </c>
      <c r="X1010" s="8" t="s">
        <v>1163</v>
      </c>
    </row>
    <row r="1011" spans="1:24" ht="40.5" customHeight="1">
      <c r="A1011" s="51" t="s">
        <v>800</v>
      </c>
      <c r="B1011" s="23" t="s">
        <v>474</v>
      </c>
      <c r="C1011" s="18">
        <v>240.437</v>
      </c>
      <c r="D1011" s="8" t="s">
        <v>517</v>
      </c>
      <c r="E1011" s="8" t="s">
        <v>1216</v>
      </c>
      <c r="F1011" s="8">
        <v>2.5</v>
      </c>
      <c r="G1011" s="8">
        <v>2.4</v>
      </c>
      <c r="H1011" s="24">
        <v>5</v>
      </c>
      <c r="I1011" s="8">
        <v>2.9</v>
      </c>
      <c r="J1011" s="8">
        <v>10</v>
      </c>
      <c r="K1011" s="8">
        <v>5.1</v>
      </c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1">
        <v>5.2</v>
      </c>
      <c r="W1011" s="8" t="s">
        <v>1883</v>
      </c>
      <c r="X1011" s="8" t="s">
        <v>1163</v>
      </c>
    </row>
    <row r="1012" spans="1:24" ht="40.5" customHeight="1">
      <c r="A1012" s="34" t="s">
        <v>800</v>
      </c>
      <c r="B1012" s="23" t="s">
        <v>474</v>
      </c>
      <c r="C1012" s="18">
        <v>240.437</v>
      </c>
      <c r="D1012" s="8" t="s">
        <v>517</v>
      </c>
      <c r="E1012" s="1" t="s">
        <v>1216</v>
      </c>
      <c r="F1012" s="1">
        <v>0.1</v>
      </c>
      <c r="G1012" s="1">
        <v>2.2</v>
      </c>
      <c r="H1012" s="1">
        <v>1</v>
      </c>
      <c r="I1012" s="1">
        <v>29.6</v>
      </c>
      <c r="J1012" s="1">
        <v>5</v>
      </c>
      <c r="K1012" s="1">
        <v>27.1</v>
      </c>
      <c r="M1012" s="24"/>
      <c r="O1012" s="24"/>
      <c r="V1012" s="18">
        <v>0.12627737226277372</v>
      </c>
      <c r="W1012" s="8" t="s">
        <v>1883</v>
      </c>
      <c r="X1012" s="1" t="s">
        <v>1448</v>
      </c>
    </row>
    <row r="1013" spans="1:24" ht="40.5" customHeight="1">
      <c r="A1013" s="52" t="s">
        <v>1135</v>
      </c>
      <c r="B1013" s="23" t="s">
        <v>474</v>
      </c>
      <c r="C1013" s="18">
        <v>240.437</v>
      </c>
      <c r="D1013" s="8" t="s">
        <v>517</v>
      </c>
      <c r="E1013" s="1" t="s">
        <v>1216</v>
      </c>
      <c r="F1013" s="1">
        <v>0.25</v>
      </c>
      <c r="G1013" s="1">
        <v>1.11</v>
      </c>
      <c r="H1013" s="1">
        <v>0.5</v>
      </c>
      <c r="I1013" s="1">
        <v>2.97</v>
      </c>
      <c r="J1013" s="1">
        <v>1</v>
      </c>
      <c r="K1013" s="1">
        <v>1.08</v>
      </c>
      <c r="L1013" s="1">
        <v>2</v>
      </c>
      <c r="M1013" s="1">
        <v>2.02</v>
      </c>
      <c r="V1013" s="1" t="s">
        <v>1021</v>
      </c>
      <c r="W1013" s="8" t="s">
        <v>1884</v>
      </c>
      <c r="X1013" s="1" t="s">
        <v>1414</v>
      </c>
    </row>
    <row r="1014" spans="1:24" ht="31.5">
      <c r="A1014" s="34" t="s">
        <v>1513</v>
      </c>
      <c r="B1014" s="1">
        <v>96275</v>
      </c>
      <c r="C1014" s="18">
        <v>108.16</v>
      </c>
      <c r="D1014" s="1" t="s">
        <v>1397</v>
      </c>
      <c r="E1014" s="1" t="s">
        <v>704</v>
      </c>
      <c r="F1014" s="1">
        <v>10</v>
      </c>
      <c r="G1014" s="24">
        <v>6.7</v>
      </c>
      <c r="H1014" s="1">
        <v>25</v>
      </c>
      <c r="I1014" s="24">
        <v>10</v>
      </c>
      <c r="J1014" s="24">
        <v>50</v>
      </c>
      <c r="K1014" s="24">
        <v>10</v>
      </c>
      <c r="L1014" s="25"/>
      <c r="M1014" s="24"/>
      <c r="N1014" s="25"/>
      <c r="O1014" s="24"/>
      <c r="V1014" s="24">
        <v>3.57952037460175</v>
      </c>
      <c r="W1014" s="8" t="s">
        <v>1883</v>
      </c>
      <c r="X1014" s="8" t="s">
        <v>1026</v>
      </c>
    </row>
    <row r="1015" spans="1:24" ht="31.5">
      <c r="A1015" s="34" t="s">
        <v>678</v>
      </c>
      <c r="B1015" s="1" t="s">
        <v>1554</v>
      </c>
      <c r="C1015" s="18">
        <v>260.522</v>
      </c>
      <c r="D1015" s="1" t="s">
        <v>1815</v>
      </c>
      <c r="E1015" s="1" t="s">
        <v>1216</v>
      </c>
      <c r="F1015" s="1">
        <v>5</v>
      </c>
      <c r="G1015" s="1">
        <v>4.1</v>
      </c>
      <c r="H1015" s="1">
        <v>10</v>
      </c>
      <c r="I1015" s="1">
        <v>6.5</v>
      </c>
      <c r="J1015" s="1">
        <v>25</v>
      </c>
      <c r="K1015" s="1">
        <v>6.3</v>
      </c>
      <c r="V1015" s="24">
        <v>3.6391329571054682</v>
      </c>
      <c r="W1015" s="8" t="s">
        <v>1883</v>
      </c>
      <c r="X1015" s="8" t="s">
        <v>382</v>
      </c>
    </row>
    <row r="1016" spans="1:24" ht="55.5" customHeight="1">
      <c r="A1016" s="52" t="s">
        <v>1816</v>
      </c>
      <c r="B1016" s="1" t="s">
        <v>1505</v>
      </c>
      <c r="C1016" s="18">
        <v>430.71</v>
      </c>
      <c r="D1016" s="1" t="s">
        <v>589</v>
      </c>
      <c r="E1016" s="1" t="s">
        <v>1868</v>
      </c>
      <c r="F1016" s="1">
        <v>0.3</v>
      </c>
      <c r="G1016" s="1">
        <v>0.6</v>
      </c>
      <c r="H1016" s="1">
        <v>1</v>
      </c>
      <c r="I1016" s="1">
        <v>0.8</v>
      </c>
      <c r="J1016" s="1">
        <v>5</v>
      </c>
      <c r="K1016" s="1">
        <v>1.1</v>
      </c>
      <c r="L1016" s="1">
        <v>10</v>
      </c>
      <c r="M1016" s="1">
        <v>4.2</v>
      </c>
      <c r="N1016" s="1">
        <v>30</v>
      </c>
      <c r="O1016" s="1">
        <v>6.7</v>
      </c>
      <c r="V1016" s="24">
        <v>8.064516129032258</v>
      </c>
      <c r="W1016" s="8" t="s">
        <v>1883</v>
      </c>
      <c r="X1016" s="8" t="s">
        <v>1561</v>
      </c>
    </row>
    <row r="1017" spans="1:24" ht="27" customHeight="1">
      <c r="A1017" s="34" t="s">
        <v>1855</v>
      </c>
      <c r="B1017" s="1" t="s">
        <v>1856</v>
      </c>
      <c r="C1017" s="18">
        <v>282.25</v>
      </c>
      <c r="D1017" s="1" t="s">
        <v>1429</v>
      </c>
      <c r="E1017" s="1" t="s">
        <v>1255</v>
      </c>
      <c r="F1017" s="1">
        <v>5</v>
      </c>
      <c r="G1017" s="1">
        <v>11.9</v>
      </c>
      <c r="H1017" s="1">
        <v>10</v>
      </c>
      <c r="I1017" s="1">
        <v>12.2</v>
      </c>
      <c r="J1017" s="1">
        <v>25</v>
      </c>
      <c r="K1017" s="1">
        <v>11.8</v>
      </c>
      <c r="V1017" s="1" t="s">
        <v>876</v>
      </c>
      <c r="W1017" s="8" t="s">
        <v>1883</v>
      </c>
      <c r="X1017" s="8" t="s">
        <v>1512</v>
      </c>
    </row>
    <row r="1018" spans="1:24" ht="54" customHeight="1">
      <c r="A1018" s="52" t="s">
        <v>671</v>
      </c>
      <c r="B1018" s="1" t="s">
        <v>831</v>
      </c>
      <c r="C1018" s="18">
        <v>174.16</v>
      </c>
      <c r="D1018" s="1" t="s">
        <v>1068</v>
      </c>
      <c r="E1018" s="1" t="s">
        <v>1216</v>
      </c>
      <c r="F1018" s="18">
        <v>0.03</v>
      </c>
      <c r="G1018" s="1">
        <v>3.34</v>
      </c>
      <c r="H1018" s="24">
        <v>0.1</v>
      </c>
      <c r="I1018" s="1">
        <v>10.92</v>
      </c>
      <c r="J1018" s="24">
        <v>0.3</v>
      </c>
      <c r="K1018" s="24">
        <v>18.45</v>
      </c>
      <c r="L1018" s="24">
        <v>1</v>
      </c>
      <c r="M1018" s="24">
        <v>25.87</v>
      </c>
      <c r="N1018" s="25"/>
      <c r="O1018" s="24"/>
      <c r="V1018" s="27">
        <v>0.028422847878035996</v>
      </c>
      <c r="W1018" s="8" t="s">
        <v>1883</v>
      </c>
      <c r="X1018" s="1" t="s">
        <v>1524</v>
      </c>
    </row>
    <row r="1019" spans="1:24" ht="47.25">
      <c r="A1019" s="52" t="s">
        <v>671</v>
      </c>
      <c r="B1019" s="1" t="s">
        <v>831</v>
      </c>
      <c r="C1019" s="18">
        <v>174.16</v>
      </c>
      <c r="D1019" s="1" t="s">
        <v>1068</v>
      </c>
      <c r="E1019" s="1" t="s">
        <v>1216</v>
      </c>
      <c r="F1019" s="1">
        <v>0.75</v>
      </c>
      <c r="G1019" s="1">
        <v>32</v>
      </c>
      <c r="H1019" s="1">
        <v>1.5</v>
      </c>
      <c r="I1019" s="1">
        <v>34</v>
      </c>
      <c r="J1019" s="1">
        <v>3</v>
      </c>
      <c r="K1019" s="1">
        <v>32</v>
      </c>
      <c r="V1019" s="1" t="s">
        <v>876</v>
      </c>
      <c r="W1019" s="8" t="s">
        <v>1883</v>
      </c>
      <c r="X1019" s="1" t="s">
        <v>1343</v>
      </c>
    </row>
    <row r="1020" spans="1:24" ht="165.75" customHeight="1">
      <c r="A1020" s="52" t="s">
        <v>334</v>
      </c>
      <c r="B1020" s="1" t="s">
        <v>112</v>
      </c>
      <c r="C1020" s="18">
        <v>289.33</v>
      </c>
      <c r="D1020" s="1" t="s">
        <v>636</v>
      </c>
      <c r="E1020" s="1" t="s">
        <v>704</v>
      </c>
      <c r="F1020" s="1">
        <v>0.5</v>
      </c>
      <c r="G1020" s="18">
        <v>4.72</v>
      </c>
      <c r="H1020" s="1">
        <v>5</v>
      </c>
      <c r="I1020" s="18">
        <v>2.78</v>
      </c>
      <c r="J1020" s="1">
        <v>50</v>
      </c>
      <c r="K1020" s="18">
        <v>3.03</v>
      </c>
      <c r="V1020" s="1" t="s">
        <v>876</v>
      </c>
      <c r="W1020" s="8" t="s">
        <v>1883</v>
      </c>
      <c r="X1020" s="1" t="s">
        <v>1874</v>
      </c>
    </row>
    <row r="1021" spans="1:24" ht="49.5" customHeight="1">
      <c r="A1021" s="34" t="s">
        <v>1096</v>
      </c>
      <c r="B1021" s="1" t="s">
        <v>1081</v>
      </c>
      <c r="C1021" s="18">
        <v>255.49</v>
      </c>
      <c r="D1021" s="1" t="s">
        <v>837</v>
      </c>
      <c r="E1021" s="1" t="s">
        <v>1157</v>
      </c>
      <c r="F1021" s="1">
        <v>1.5</v>
      </c>
      <c r="G1021" s="24">
        <v>1.54835184847933</v>
      </c>
      <c r="H1021" s="1">
        <v>3</v>
      </c>
      <c r="I1021" s="24">
        <v>1.175195774904389</v>
      </c>
      <c r="J1021" s="1">
        <v>10</v>
      </c>
      <c r="K1021" s="24">
        <v>3.033509378983792</v>
      </c>
      <c r="O1021" s="18"/>
      <c r="V1021" s="24">
        <v>9.873774990199921</v>
      </c>
      <c r="W1021" s="8" t="s">
        <v>1883</v>
      </c>
      <c r="X1021" s="1" t="s">
        <v>96</v>
      </c>
    </row>
    <row r="1022" spans="1:24" ht="31.5">
      <c r="A1022" s="51" t="s">
        <v>531</v>
      </c>
      <c r="B1022" s="23" t="s">
        <v>511</v>
      </c>
      <c r="C1022" s="18">
        <v>184.41</v>
      </c>
      <c r="D1022" s="8" t="s">
        <v>589</v>
      </c>
      <c r="E1022" s="8" t="s">
        <v>1216</v>
      </c>
      <c r="F1022" s="24">
        <v>1</v>
      </c>
      <c r="G1022" s="8">
        <v>21.8</v>
      </c>
      <c r="H1022" s="8">
        <v>2.5</v>
      </c>
      <c r="I1022" s="8">
        <v>28.9</v>
      </c>
      <c r="J1022" s="24">
        <v>5</v>
      </c>
      <c r="K1022" s="8">
        <v>34</v>
      </c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1">
        <v>0.09</v>
      </c>
      <c r="W1022" s="8" t="s">
        <v>1883</v>
      </c>
      <c r="X1022" s="8" t="s">
        <v>1163</v>
      </c>
    </row>
    <row r="1023" spans="1:24" ht="31.5">
      <c r="A1023" s="51" t="s">
        <v>1419</v>
      </c>
      <c r="B1023" s="23" t="s">
        <v>1420</v>
      </c>
      <c r="C1023" s="18">
        <v>184.4</v>
      </c>
      <c r="D1023" s="8" t="s">
        <v>132</v>
      </c>
      <c r="E1023" s="8" t="s">
        <v>1507</v>
      </c>
      <c r="F1023" s="24">
        <v>10</v>
      </c>
      <c r="G1023" s="8">
        <v>1.3</v>
      </c>
      <c r="H1023" s="8">
        <v>25</v>
      </c>
      <c r="I1023" s="8">
        <v>1.5</v>
      </c>
      <c r="J1023" s="24">
        <v>50</v>
      </c>
      <c r="K1023" s="8">
        <v>3.1</v>
      </c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24">
        <v>48.4375</v>
      </c>
      <c r="W1023" s="8" t="s">
        <v>1883</v>
      </c>
      <c r="X1023" s="8" t="s">
        <v>1561</v>
      </c>
    </row>
    <row r="1024" spans="1:24" ht="60" customHeight="1">
      <c r="A1024" s="34" t="s">
        <v>840</v>
      </c>
      <c r="B1024" s="1" t="s">
        <v>113</v>
      </c>
      <c r="C1024" s="18">
        <v>356.47</v>
      </c>
      <c r="D1024" s="1" t="s">
        <v>636</v>
      </c>
      <c r="E1024" s="1" t="s">
        <v>704</v>
      </c>
      <c r="F1024" s="1">
        <v>5</v>
      </c>
      <c r="G1024" s="1">
        <v>1.4</v>
      </c>
      <c r="H1024" s="1">
        <v>10</v>
      </c>
      <c r="I1024" s="1">
        <v>1.1</v>
      </c>
      <c r="J1024" s="1">
        <v>25</v>
      </c>
      <c r="K1024" s="24">
        <v>1</v>
      </c>
      <c r="V1024" s="1" t="s">
        <v>1021</v>
      </c>
      <c r="W1024" s="8" t="s">
        <v>1884</v>
      </c>
      <c r="X1024" s="1" t="s">
        <v>1874</v>
      </c>
    </row>
    <row r="1025" spans="1:24" ht="37.5" customHeight="1">
      <c r="A1025" s="34" t="s">
        <v>1770</v>
      </c>
      <c r="B1025" s="1" t="s">
        <v>1769</v>
      </c>
      <c r="C1025" s="18">
        <v>250.22</v>
      </c>
      <c r="D1025" s="1" t="s">
        <v>636</v>
      </c>
      <c r="E1025" s="1" t="s">
        <v>704</v>
      </c>
      <c r="F1025" s="1">
        <v>1</v>
      </c>
      <c r="G1025" s="1">
        <v>1.36</v>
      </c>
      <c r="H1025" s="1">
        <v>3</v>
      </c>
      <c r="I1025" s="1">
        <v>1.55</v>
      </c>
      <c r="J1025" s="1">
        <v>10</v>
      </c>
      <c r="K1025" s="1">
        <v>2.58</v>
      </c>
      <c r="V1025" s="1" t="s">
        <v>1021</v>
      </c>
      <c r="W1025" s="8" t="s">
        <v>1884</v>
      </c>
      <c r="X1025" s="1" t="s">
        <v>1874</v>
      </c>
    </row>
    <row r="1026" spans="1:24" ht="47.25">
      <c r="A1026" s="51" t="s">
        <v>401</v>
      </c>
      <c r="B1026" s="23" t="s">
        <v>850</v>
      </c>
      <c r="C1026" s="18">
        <v>219.18</v>
      </c>
      <c r="D1026" s="8" t="s">
        <v>1429</v>
      </c>
      <c r="E1026" s="1" t="s">
        <v>504</v>
      </c>
      <c r="F1026" s="8">
        <v>10</v>
      </c>
      <c r="G1026" s="8">
        <v>2.1</v>
      </c>
      <c r="H1026" s="24">
        <v>20</v>
      </c>
      <c r="I1026" s="8">
        <v>3</v>
      </c>
      <c r="J1026" s="24">
        <v>40</v>
      </c>
      <c r="K1026" s="8">
        <v>4.6</v>
      </c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1">
        <v>20</v>
      </c>
      <c r="W1026" s="8" t="s">
        <v>1883</v>
      </c>
      <c r="X1026" s="8" t="s">
        <v>1163</v>
      </c>
    </row>
    <row r="1027" spans="1:24" ht="31.5">
      <c r="A1027" s="34" t="s">
        <v>1265</v>
      </c>
      <c r="B1027" s="23" t="s">
        <v>1284</v>
      </c>
      <c r="C1027" s="18">
        <v>335.279</v>
      </c>
      <c r="D1027" s="1" t="s">
        <v>1204</v>
      </c>
      <c r="E1027" s="1" t="s">
        <v>925</v>
      </c>
      <c r="F1027" s="8">
        <v>7</v>
      </c>
      <c r="G1027" s="8">
        <v>5.96</v>
      </c>
      <c r="H1027" s="8">
        <v>33</v>
      </c>
      <c r="I1027" s="8">
        <v>30.04</v>
      </c>
      <c r="J1027" s="8">
        <v>100</v>
      </c>
      <c r="K1027" s="8">
        <v>75.24</v>
      </c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24">
        <v>5.785212839102586</v>
      </c>
      <c r="W1027" s="8" t="s">
        <v>1883</v>
      </c>
      <c r="X1027" s="1" t="s">
        <v>0</v>
      </c>
    </row>
    <row r="1028" spans="1:24" ht="93.75" customHeight="1">
      <c r="A1028" s="34" t="s">
        <v>1265</v>
      </c>
      <c r="B1028" s="23" t="s">
        <v>1284</v>
      </c>
      <c r="C1028" s="18">
        <v>335.279</v>
      </c>
      <c r="D1028" s="1" t="s">
        <v>1204</v>
      </c>
      <c r="E1028" s="1" t="s">
        <v>925</v>
      </c>
      <c r="F1028" s="8">
        <v>7</v>
      </c>
      <c r="G1028" s="8">
        <v>1.9</v>
      </c>
      <c r="H1028" s="8">
        <v>33</v>
      </c>
      <c r="I1028" s="8">
        <v>8.7</v>
      </c>
      <c r="J1028" s="8">
        <v>100</v>
      </c>
      <c r="K1028" s="8">
        <v>25.7</v>
      </c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24">
        <v>11.205882352941178</v>
      </c>
      <c r="W1028" s="8" t="s">
        <v>1883</v>
      </c>
      <c r="X1028" s="1" t="s">
        <v>0</v>
      </c>
    </row>
    <row r="1029" spans="1:24" ht="37.5" customHeight="1">
      <c r="A1029" s="34" t="s">
        <v>1265</v>
      </c>
      <c r="B1029" s="23" t="s">
        <v>1284</v>
      </c>
      <c r="C1029" s="18">
        <v>335.279</v>
      </c>
      <c r="D1029" s="1" t="s">
        <v>1204</v>
      </c>
      <c r="E1029" s="1" t="s">
        <v>925</v>
      </c>
      <c r="F1029" s="8">
        <v>7</v>
      </c>
      <c r="G1029" s="8">
        <v>3.1</v>
      </c>
      <c r="H1029" s="8">
        <v>33</v>
      </c>
      <c r="I1029" s="8">
        <v>26.3</v>
      </c>
      <c r="J1029" s="8">
        <v>100</v>
      </c>
      <c r="K1029" s="8">
        <v>61.5</v>
      </c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24">
        <v>6.953370732733692</v>
      </c>
      <c r="W1029" s="8" t="s">
        <v>1883</v>
      </c>
      <c r="X1029" s="1" t="s">
        <v>0</v>
      </c>
    </row>
    <row r="1030" spans="1:24" ht="31.5">
      <c r="A1030" s="34" t="s">
        <v>1265</v>
      </c>
      <c r="B1030" s="23" t="s">
        <v>1284</v>
      </c>
      <c r="C1030" s="18">
        <v>335.279</v>
      </c>
      <c r="D1030" s="1" t="s">
        <v>1204</v>
      </c>
      <c r="E1030" s="1" t="s">
        <v>925</v>
      </c>
      <c r="F1030" s="8">
        <v>7</v>
      </c>
      <c r="G1030" s="8">
        <v>1.03</v>
      </c>
      <c r="H1030" s="8">
        <v>33</v>
      </c>
      <c r="I1030" s="8">
        <v>6.98</v>
      </c>
      <c r="J1030" s="8">
        <v>100</v>
      </c>
      <c r="K1030" s="8">
        <v>16.12</v>
      </c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24">
        <v>15.608403361344537</v>
      </c>
      <c r="W1030" s="8" t="s">
        <v>1883</v>
      </c>
      <c r="X1030" s="1" t="s">
        <v>0</v>
      </c>
    </row>
    <row r="1031" spans="1:24" ht="31.5">
      <c r="A1031" s="34" t="s">
        <v>1265</v>
      </c>
      <c r="B1031" s="23" t="s">
        <v>1284</v>
      </c>
      <c r="C1031" s="18">
        <v>335.279</v>
      </c>
      <c r="D1031" s="1" t="s">
        <v>1204</v>
      </c>
      <c r="E1031" s="1" t="s">
        <v>925</v>
      </c>
      <c r="F1031" s="8">
        <v>7</v>
      </c>
      <c r="G1031" s="8">
        <v>1.8</v>
      </c>
      <c r="H1031" s="8">
        <v>33</v>
      </c>
      <c r="I1031" s="8">
        <v>8.2</v>
      </c>
      <c r="J1031" s="8">
        <v>100</v>
      </c>
      <c r="K1031" s="8">
        <v>20.5</v>
      </c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24">
        <v>11.875</v>
      </c>
      <c r="W1031" s="8" t="s">
        <v>1883</v>
      </c>
      <c r="X1031" s="1" t="s">
        <v>0</v>
      </c>
    </row>
    <row r="1032" spans="1:24" ht="47.25">
      <c r="A1032" s="34" t="s">
        <v>1771</v>
      </c>
      <c r="B1032" s="23" t="s">
        <v>1569</v>
      </c>
      <c r="C1032" s="18">
        <v>256.25</v>
      </c>
      <c r="D1032" s="1" t="s">
        <v>443</v>
      </c>
      <c r="E1032" s="1" t="s">
        <v>1570</v>
      </c>
      <c r="F1032" s="8">
        <v>1</v>
      </c>
      <c r="G1032" s="8">
        <v>4.5</v>
      </c>
      <c r="H1032" s="8">
        <v>10</v>
      </c>
      <c r="I1032" s="8">
        <v>5.9</v>
      </c>
      <c r="J1032" s="8">
        <v>20</v>
      </c>
      <c r="K1032" s="8">
        <v>5.4</v>
      </c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24">
        <v>0.08483428982440724</v>
      </c>
      <c r="W1032" s="8" t="s">
        <v>1883</v>
      </c>
      <c r="X1032" s="1" t="s">
        <v>1561</v>
      </c>
    </row>
    <row r="1033" spans="1:24" ht="97.5" customHeight="1">
      <c r="A1033" s="34" t="s">
        <v>1109</v>
      </c>
      <c r="B1033" s="23" t="s">
        <v>380</v>
      </c>
      <c r="C1033" s="18">
        <v>192.125</v>
      </c>
      <c r="D1033" s="8" t="s">
        <v>867</v>
      </c>
      <c r="E1033" s="8" t="s">
        <v>1216</v>
      </c>
      <c r="F1033" s="8">
        <v>1</v>
      </c>
      <c r="G1033" s="8">
        <v>1.1</v>
      </c>
      <c r="H1033" s="8">
        <v>2.5</v>
      </c>
      <c r="I1033" s="8">
        <v>2</v>
      </c>
      <c r="J1033" s="8">
        <v>5</v>
      </c>
      <c r="K1033" s="8">
        <v>2</v>
      </c>
      <c r="L1033" s="8">
        <v>10</v>
      </c>
      <c r="M1033" s="8">
        <v>3.2</v>
      </c>
      <c r="N1033" s="8">
        <v>25</v>
      </c>
      <c r="O1033" s="8">
        <v>4.6</v>
      </c>
      <c r="P1033" s="8"/>
      <c r="Q1033" s="8"/>
      <c r="R1033" s="8"/>
      <c r="S1033" s="8"/>
      <c r="T1033" s="8"/>
      <c r="U1033" s="8"/>
      <c r="V1033" s="1">
        <v>9.2</v>
      </c>
      <c r="W1033" s="8" t="s">
        <v>1883</v>
      </c>
      <c r="X1033" s="8" t="s">
        <v>1163</v>
      </c>
    </row>
    <row r="1034" spans="1:24" ht="47.25">
      <c r="A1034" s="34" t="s">
        <v>1109</v>
      </c>
      <c r="B1034" s="1" t="s">
        <v>380</v>
      </c>
      <c r="C1034" s="18">
        <v>192.13</v>
      </c>
      <c r="D1034" s="1" t="s">
        <v>1086</v>
      </c>
      <c r="E1034" s="1" t="s">
        <v>1216</v>
      </c>
      <c r="F1034" s="1">
        <v>0.1</v>
      </c>
      <c r="G1034" s="18">
        <v>2.36</v>
      </c>
      <c r="H1034" s="1">
        <v>0.3</v>
      </c>
      <c r="I1034" s="18">
        <v>3.79</v>
      </c>
      <c r="J1034" s="1">
        <v>1</v>
      </c>
      <c r="K1034" s="18">
        <v>14.06</v>
      </c>
      <c r="L1034" s="1">
        <v>3</v>
      </c>
      <c r="M1034" s="18">
        <v>32.69</v>
      </c>
      <c r="O1034" s="24"/>
      <c r="V1034" s="18">
        <v>0.18951048951048952</v>
      </c>
      <c r="W1034" s="8" t="s">
        <v>1883</v>
      </c>
      <c r="X1034" s="1" t="s">
        <v>1524</v>
      </c>
    </row>
    <row r="1035" spans="1:24" ht="47.25">
      <c r="A1035" s="34" t="s">
        <v>1109</v>
      </c>
      <c r="B1035" s="1" t="s">
        <v>380</v>
      </c>
      <c r="C1035" s="18">
        <v>192.13</v>
      </c>
      <c r="D1035" s="1" t="s">
        <v>1086</v>
      </c>
      <c r="E1035" s="1" t="s">
        <v>1216</v>
      </c>
      <c r="F1035" s="1">
        <v>0.1</v>
      </c>
      <c r="G1035" s="1">
        <v>2.8</v>
      </c>
      <c r="H1035" s="8">
        <v>1</v>
      </c>
      <c r="I1035" s="1">
        <v>22.9</v>
      </c>
      <c r="J1035" s="8">
        <v>10</v>
      </c>
      <c r="K1035" s="1">
        <v>61</v>
      </c>
      <c r="V1035" s="18">
        <v>0.10895522388059703</v>
      </c>
      <c r="W1035" s="8" t="s">
        <v>1883</v>
      </c>
      <c r="X1035" s="1" t="s">
        <v>126</v>
      </c>
    </row>
    <row r="1036" spans="1:24" ht="47.25">
      <c r="A1036" s="51" t="s">
        <v>942</v>
      </c>
      <c r="B1036" s="23" t="s">
        <v>413</v>
      </c>
      <c r="C1036" s="18">
        <v>150.22</v>
      </c>
      <c r="D1036" s="8" t="s">
        <v>566</v>
      </c>
      <c r="E1036" s="8" t="s">
        <v>1216</v>
      </c>
      <c r="F1036" s="1">
        <v>0.5</v>
      </c>
      <c r="G1036" s="8">
        <v>0.7</v>
      </c>
      <c r="H1036" s="24">
        <v>1</v>
      </c>
      <c r="I1036" s="8">
        <v>1.1</v>
      </c>
      <c r="J1036" s="8">
        <v>2.5</v>
      </c>
      <c r="K1036" s="8">
        <v>1.1</v>
      </c>
      <c r="L1036" s="24">
        <v>5</v>
      </c>
      <c r="M1036" s="8">
        <v>2.7</v>
      </c>
      <c r="N1036" s="8">
        <v>10</v>
      </c>
      <c r="O1036" s="8">
        <v>3.3</v>
      </c>
      <c r="P1036" s="8"/>
      <c r="Q1036" s="8"/>
      <c r="R1036" s="8"/>
      <c r="S1036" s="8"/>
      <c r="T1036" s="8"/>
      <c r="U1036" s="8"/>
      <c r="V1036" s="1">
        <v>7.5</v>
      </c>
      <c r="W1036" s="8" t="s">
        <v>1883</v>
      </c>
      <c r="X1036" s="8" t="s">
        <v>1163</v>
      </c>
    </row>
    <row r="1037" spans="1:24" ht="31.5">
      <c r="A1037" s="52" t="s">
        <v>567</v>
      </c>
      <c r="B1037" s="1" t="s">
        <v>1857</v>
      </c>
      <c r="C1037" s="18">
        <v>158</v>
      </c>
      <c r="D1037" s="1" t="s">
        <v>1429</v>
      </c>
      <c r="E1037" s="1" t="s">
        <v>504</v>
      </c>
      <c r="F1037" s="1">
        <v>1</v>
      </c>
      <c r="G1037" s="18">
        <v>2.15</v>
      </c>
      <c r="H1037" s="1">
        <v>3</v>
      </c>
      <c r="I1037" s="18">
        <v>4</v>
      </c>
      <c r="J1037" s="25">
        <v>10</v>
      </c>
      <c r="K1037" s="18">
        <v>8.86</v>
      </c>
      <c r="V1037" s="24">
        <v>1.9189189189189189</v>
      </c>
      <c r="W1037" s="8" t="s">
        <v>1883</v>
      </c>
      <c r="X1037" s="8" t="s">
        <v>1877</v>
      </c>
    </row>
    <row r="1038" spans="1:24" ht="57.75" customHeight="1">
      <c r="A1038" s="51" t="s">
        <v>1373</v>
      </c>
      <c r="B1038" s="23" t="s">
        <v>488</v>
      </c>
      <c r="C1038" s="18">
        <v>176.683</v>
      </c>
      <c r="D1038" s="8" t="s">
        <v>837</v>
      </c>
      <c r="E1038" s="8" t="s">
        <v>1216</v>
      </c>
      <c r="F1038" s="24">
        <v>5</v>
      </c>
      <c r="G1038" s="8">
        <v>7.2</v>
      </c>
      <c r="H1038" s="8">
        <v>10</v>
      </c>
      <c r="I1038" s="8">
        <v>12</v>
      </c>
      <c r="J1038" s="24">
        <v>25</v>
      </c>
      <c r="K1038" s="8">
        <v>19</v>
      </c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1">
        <v>2.7</v>
      </c>
      <c r="W1038" s="8" t="s">
        <v>1883</v>
      </c>
      <c r="X1038" s="8" t="s">
        <v>1163</v>
      </c>
    </row>
    <row r="1039" spans="1:24" ht="63">
      <c r="A1039" s="34" t="s">
        <v>1882</v>
      </c>
      <c r="B1039" s="23" t="s">
        <v>1549</v>
      </c>
      <c r="C1039" s="18">
        <v>296.317</v>
      </c>
      <c r="D1039" s="1" t="s">
        <v>1571</v>
      </c>
      <c r="E1039" s="1" t="s">
        <v>504</v>
      </c>
      <c r="F1039" s="8">
        <v>0.3</v>
      </c>
      <c r="G1039" s="18">
        <f>56/56</f>
        <v>1</v>
      </c>
      <c r="H1039" s="18">
        <v>0.1</v>
      </c>
      <c r="I1039" s="18">
        <f>85/56</f>
        <v>1.5178571428571428</v>
      </c>
      <c r="J1039" s="18">
        <v>0.15</v>
      </c>
      <c r="K1039" s="18">
        <f>231/56</f>
        <v>4.125</v>
      </c>
      <c r="L1039" s="18">
        <v>0.3</v>
      </c>
      <c r="M1039" s="18">
        <f>257/56</f>
        <v>4.589285714285714</v>
      </c>
      <c r="N1039" s="18"/>
      <c r="O1039" s="18"/>
      <c r="P1039" s="18"/>
      <c r="Q1039" s="18"/>
      <c r="R1039" s="18"/>
      <c r="S1039" s="18"/>
      <c r="T1039" s="18"/>
      <c r="U1039" s="18"/>
      <c r="V1039" s="18">
        <v>0.1284246575342466</v>
      </c>
      <c r="W1039" s="8" t="s">
        <v>1883</v>
      </c>
      <c r="X1039" s="1" t="s">
        <v>96</v>
      </c>
    </row>
    <row r="1040" spans="1:24" ht="63">
      <c r="A1040" s="34" t="s">
        <v>1882</v>
      </c>
      <c r="B1040" s="23" t="s">
        <v>1549</v>
      </c>
      <c r="C1040" s="18">
        <v>296.317</v>
      </c>
      <c r="D1040" s="1" t="s">
        <v>1571</v>
      </c>
      <c r="E1040" s="1" t="s">
        <v>504</v>
      </c>
      <c r="F1040" s="8">
        <v>0.15</v>
      </c>
      <c r="G1040" s="18">
        <v>3.7</v>
      </c>
      <c r="H1040" s="18">
        <v>0.3</v>
      </c>
      <c r="I1040" s="18">
        <v>3.9</v>
      </c>
      <c r="J1040" s="18">
        <v>1</v>
      </c>
      <c r="K1040" s="18">
        <v>5.9</v>
      </c>
      <c r="L1040" s="18"/>
      <c r="M1040" s="18"/>
      <c r="N1040" s="18"/>
      <c r="O1040" s="18"/>
      <c r="P1040" s="18"/>
      <c r="Q1040" s="18"/>
      <c r="R1040" s="18"/>
      <c r="S1040" s="18"/>
      <c r="T1040" s="18"/>
      <c r="U1040" s="18"/>
      <c r="V1040" s="27">
        <v>0.013258252147247726</v>
      </c>
      <c r="W1040" s="8" t="s">
        <v>1883</v>
      </c>
      <c r="X1040" s="1" t="s">
        <v>96</v>
      </c>
    </row>
    <row r="1041" spans="1:24" ht="63.75" customHeight="1">
      <c r="A1041" s="52" t="s">
        <v>539</v>
      </c>
      <c r="B1041" s="1" t="s">
        <v>1550</v>
      </c>
      <c r="C1041" s="18">
        <v>247.5498</v>
      </c>
      <c r="D1041" s="1" t="s">
        <v>1817</v>
      </c>
      <c r="E1041" s="1" t="s">
        <v>504</v>
      </c>
      <c r="F1041" s="1">
        <v>0.01</v>
      </c>
      <c r="G1041" s="24">
        <v>18</v>
      </c>
      <c r="H1041" s="1">
        <v>0.05</v>
      </c>
      <c r="I1041" s="24">
        <v>80.3</v>
      </c>
      <c r="J1041" s="24">
        <v>0.1</v>
      </c>
      <c r="K1041" s="24">
        <v>103.3</v>
      </c>
      <c r="V1041" s="27">
        <v>0.006787481622058725</v>
      </c>
      <c r="W1041" s="8" t="s">
        <v>1883</v>
      </c>
      <c r="X1041" s="8" t="s">
        <v>573</v>
      </c>
    </row>
    <row r="1042" spans="1:24" ht="63.75" customHeight="1">
      <c r="A1042" s="34" t="s">
        <v>677</v>
      </c>
      <c r="B1042" s="1" t="s">
        <v>1551</v>
      </c>
      <c r="C1042" s="18">
        <v>250.379</v>
      </c>
      <c r="D1042" s="1" t="s">
        <v>1858</v>
      </c>
      <c r="E1042" s="1" t="s">
        <v>1216</v>
      </c>
      <c r="F1042" s="1">
        <v>4</v>
      </c>
      <c r="G1042" s="1">
        <v>1.3</v>
      </c>
      <c r="H1042" s="1">
        <v>10</v>
      </c>
      <c r="I1042" s="1">
        <v>1.8</v>
      </c>
      <c r="J1042" s="1">
        <v>25</v>
      </c>
      <c r="K1042" s="1">
        <v>4.1</v>
      </c>
      <c r="V1042" s="24">
        <v>17.82608695652174</v>
      </c>
      <c r="W1042" s="8" t="s">
        <v>1883</v>
      </c>
      <c r="X1042" s="1" t="s">
        <v>947</v>
      </c>
    </row>
    <row r="1043" spans="1:24" ht="63.75" customHeight="1">
      <c r="A1043" s="34" t="s">
        <v>677</v>
      </c>
      <c r="B1043" s="1" t="s">
        <v>1539</v>
      </c>
      <c r="C1043" s="18">
        <v>250.379</v>
      </c>
      <c r="D1043" s="1" t="s">
        <v>1858</v>
      </c>
      <c r="E1043" s="1" t="s">
        <v>1216</v>
      </c>
      <c r="F1043" s="1">
        <v>4</v>
      </c>
      <c r="G1043" s="1">
        <v>2.3</v>
      </c>
      <c r="H1043" s="1">
        <v>10</v>
      </c>
      <c r="I1043" s="1">
        <v>3.5</v>
      </c>
      <c r="J1043" s="1">
        <v>25</v>
      </c>
      <c r="K1043" s="1">
        <v>9</v>
      </c>
      <c r="V1043" s="24">
        <v>7.5</v>
      </c>
      <c r="W1043" s="8" t="s">
        <v>1883</v>
      </c>
      <c r="X1043" s="1" t="s">
        <v>947</v>
      </c>
    </row>
    <row r="1044" spans="1:24" ht="63.75" customHeight="1">
      <c r="A1044" s="34" t="s">
        <v>1529</v>
      </c>
      <c r="B1044" s="1" t="s">
        <v>1530</v>
      </c>
      <c r="C1044" s="18">
        <v>122.12</v>
      </c>
      <c r="D1044" s="1" t="s">
        <v>1475</v>
      </c>
      <c r="E1044" s="1" t="s">
        <v>1476</v>
      </c>
      <c r="F1044" s="1">
        <v>0.5</v>
      </c>
      <c r="G1044" s="1">
        <v>1</v>
      </c>
      <c r="H1044" s="1">
        <v>5</v>
      </c>
      <c r="I1044" s="1">
        <v>3.3</v>
      </c>
      <c r="J1044" s="1">
        <v>10</v>
      </c>
      <c r="K1044" s="1">
        <v>5.2</v>
      </c>
      <c r="L1044" s="1">
        <v>20</v>
      </c>
      <c r="M1044" s="1" t="s">
        <v>1477</v>
      </c>
      <c r="V1044" s="24">
        <v>4.41304347826087</v>
      </c>
      <c r="W1044" s="8" t="s">
        <v>1883</v>
      </c>
      <c r="X1044" s="1" t="s">
        <v>1561</v>
      </c>
    </row>
    <row r="1045" spans="1:24" ht="63.75" customHeight="1">
      <c r="A1045" s="34" t="s">
        <v>638</v>
      </c>
      <c r="B1045" s="60" t="s">
        <v>1429</v>
      </c>
      <c r="C1045" s="60" t="s">
        <v>1429</v>
      </c>
      <c r="D1045" s="1" t="s">
        <v>1429</v>
      </c>
      <c r="E1045" s="1" t="s">
        <v>504</v>
      </c>
      <c r="F1045" s="1">
        <v>25</v>
      </c>
      <c r="G1045" s="1">
        <v>1.9</v>
      </c>
      <c r="H1045" s="1">
        <v>50</v>
      </c>
      <c r="I1045" s="1">
        <v>5.4</v>
      </c>
      <c r="J1045" s="1">
        <v>100</v>
      </c>
      <c r="K1045" s="1">
        <v>7.5</v>
      </c>
      <c r="V1045" s="24">
        <v>32.857142857142854</v>
      </c>
      <c r="W1045" s="8" t="s">
        <v>1883</v>
      </c>
      <c r="X1045" s="1" t="s">
        <v>1665</v>
      </c>
    </row>
    <row r="1046" spans="1:24" ht="63.75" customHeight="1">
      <c r="A1046" s="51" t="s">
        <v>1489</v>
      </c>
      <c r="B1046" s="23" t="s">
        <v>1306</v>
      </c>
      <c r="C1046" s="18">
        <v>168.28</v>
      </c>
      <c r="D1046" s="8" t="s">
        <v>1429</v>
      </c>
      <c r="E1046" s="8" t="s">
        <v>1216</v>
      </c>
      <c r="F1046" s="24">
        <v>5</v>
      </c>
      <c r="G1046" s="8">
        <v>1.7</v>
      </c>
      <c r="H1046" s="8">
        <v>10</v>
      </c>
      <c r="I1046" s="8">
        <v>5.3</v>
      </c>
      <c r="J1046" s="24">
        <v>25</v>
      </c>
      <c r="K1046" s="8">
        <v>7.5</v>
      </c>
      <c r="L1046" s="24">
        <v>50</v>
      </c>
      <c r="M1046" s="8">
        <v>8.7</v>
      </c>
      <c r="N1046" s="24">
        <v>75</v>
      </c>
      <c r="O1046" s="8">
        <v>8.8</v>
      </c>
      <c r="P1046" s="8"/>
      <c r="Q1046" s="8"/>
      <c r="R1046" s="8"/>
      <c r="S1046" s="8"/>
      <c r="T1046" s="8"/>
      <c r="U1046" s="8"/>
      <c r="V1046" s="1">
        <v>6.8</v>
      </c>
      <c r="W1046" s="8" t="s">
        <v>1883</v>
      </c>
      <c r="X1046" s="8" t="s">
        <v>1163</v>
      </c>
    </row>
    <row r="1047" spans="1:24" ht="63.75" customHeight="1">
      <c r="A1047" s="34" t="s">
        <v>1859</v>
      </c>
      <c r="B1047" s="1" t="s">
        <v>1540</v>
      </c>
      <c r="C1047" s="18">
        <v>184.277</v>
      </c>
      <c r="D1047" s="1" t="s">
        <v>440</v>
      </c>
      <c r="E1047" s="1" t="s">
        <v>1216</v>
      </c>
      <c r="F1047" s="1">
        <v>10</v>
      </c>
      <c r="G1047" s="24">
        <v>2.5</v>
      </c>
      <c r="H1047" s="1">
        <v>25</v>
      </c>
      <c r="I1047" s="24">
        <v>3.3</v>
      </c>
      <c r="J1047" s="8">
        <v>50</v>
      </c>
      <c r="K1047" s="24">
        <v>4.4</v>
      </c>
      <c r="V1047" s="24">
        <v>19.375</v>
      </c>
      <c r="W1047" s="8" t="s">
        <v>1883</v>
      </c>
      <c r="X1047" s="8" t="s">
        <v>1543</v>
      </c>
    </row>
    <row r="1048" spans="1:24" ht="63.75" customHeight="1">
      <c r="A1048" s="34" t="s">
        <v>1426</v>
      </c>
      <c r="B1048" s="60" t="s">
        <v>1429</v>
      </c>
      <c r="C1048" s="60" t="s">
        <v>1429</v>
      </c>
      <c r="D1048" s="1" t="s">
        <v>1429</v>
      </c>
      <c r="E1048" s="1" t="s">
        <v>1216</v>
      </c>
      <c r="F1048" s="1">
        <v>25</v>
      </c>
      <c r="G1048" s="24">
        <v>3.4</v>
      </c>
      <c r="H1048" s="1">
        <v>50</v>
      </c>
      <c r="I1048" s="24">
        <v>5.7</v>
      </c>
      <c r="J1048" s="8">
        <v>100</v>
      </c>
      <c r="K1048" s="24">
        <v>6.5</v>
      </c>
      <c r="V1048" s="24">
        <v>22.16087815702804</v>
      </c>
      <c r="W1048" s="8" t="s">
        <v>1883</v>
      </c>
      <c r="X1048" s="8" t="s">
        <v>1586</v>
      </c>
    </row>
    <row r="1049" spans="1:24" ht="63.75" customHeight="1">
      <c r="A1049" s="34" t="s">
        <v>526</v>
      </c>
      <c r="B1049" s="60" t="s">
        <v>1429</v>
      </c>
      <c r="C1049" s="60" t="s">
        <v>1429</v>
      </c>
      <c r="D1049" s="1" t="s">
        <v>1429</v>
      </c>
      <c r="E1049" s="1" t="s">
        <v>1216</v>
      </c>
      <c r="F1049" s="1">
        <v>25</v>
      </c>
      <c r="G1049" s="24">
        <v>2.8</v>
      </c>
      <c r="H1049" s="1">
        <v>50</v>
      </c>
      <c r="I1049" s="24">
        <v>5.2</v>
      </c>
      <c r="J1049" s="8">
        <v>100</v>
      </c>
      <c r="K1049" s="24">
        <v>4.7</v>
      </c>
      <c r="V1049" s="24">
        <v>27.083333333333336</v>
      </c>
      <c r="W1049" s="8" t="s">
        <v>1883</v>
      </c>
      <c r="X1049" s="8" t="s">
        <v>1586</v>
      </c>
    </row>
    <row r="1050" spans="1:24" ht="63.75" customHeight="1">
      <c r="A1050" s="51" t="s">
        <v>751</v>
      </c>
      <c r="B1050" s="23" t="s">
        <v>697</v>
      </c>
      <c r="C1050" s="18">
        <v>152.15</v>
      </c>
      <c r="D1050" s="8" t="s">
        <v>645</v>
      </c>
      <c r="E1050" s="8" t="s">
        <v>1216</v>
      </c>
      <c r="F1050" s="8">
        <v>2.5</v>
      </c>
      <c r="G1050" s="8">
        <v>0.9</v>
      </c>
      <c r="H1050" s="24">
        <v>5</v>
      </c>
      <c r="I1050" s="8">
        <v>1.4</v>
      </c>
      <c r="J1050" s="8">
        <v>10</v>
      </c>
      <c r="K1050" s="8">
        <v>1.5</v>
      </c>
      <c r="L1050" s="24">
        <v>25</v>
      </c>
      <c r="M1050" s="8">
        <v>1.2</v>
      </c>
      <c r="N1050" s="24">
        <v>50</v>
      </c>
      <c r="O1050" s="8">
        <v>1.4</v>
      </c>
      <c r="P1050" s="8"/>
      <c r="Q1050" s="8"/>
      <c r="R1050" s="8"/>
      <c r="S1050" s="8"/>
      <c r="T1050" s="8"/>
      <c r="U1050" s="8"/>
      <c r="V1050" s="1" t="s">
        <v>1021</v>
      </c>
      <c r="W1050" s="8" t="s">
        <v>1884</v>
      </c>
      <c r="X1050" s="8" t="s">
        <v>1163</v>
      </c>
    </row>
    <row r="1051" spans="1:24" ht="63.75" customHeight="1">
      <c r="A1051" s="34" t="s">
        <v>1772</v>
      </c>
      <c r="B1051" s="1" t="s">
        <v>176</v>
      </c>
      <c r="C1051" s="18">
        <v>166.18</v>
      </c>
      <c r="D1051" s="1" t="s">
        <v>645</v>
      </c>
      <c r="E1051" s="1" t="s">
        <v>1216</v>
      </c>
      <c r="F1051" s="1">
        <v>0.5</v>
      </c>
      <c r="G1051" s="1">
        <v>2.63</v>
      </c>
      <c r="H1051" s="1">
        <v>5</v>
      </c>
      <c r="I1051" s="1">
        <v>3.24</v>
      </c>
      <c r="J1051" s="1">
        <v>50</v>
      </c>
      <c r="K1051" s="1">
        <v>3.47</v>
      </c>
      <c r="V1051" s="24">
        <v>3.229508196721311</v>
      </c>
      <c r="W1051" s="8" t="s">
        <v>1883</v>
      </c>
      <c r="X1051" s="1" t="s">
        <v>1874</v>
      </c>
    </row>
    <row r="1052" spans="1:24" ht="63.75" customHeight="1">
      <c r="A1052" s="51" t="s">
        <v>763</v>
      </c>
      <c r="B1052" s="23" t="s">
        <v>1333</v>
      </c>
      <c r="C1052" s="18">
        <v>96.94</v>
      </c>
      <c r="D1052" s="8" t="s">
        <v>1328</v>
      </c>
      <c r="E1052" s="8" t="s">
        <v>1216</v>
      </c>
      <c r="F1052" s="8">
        <v>10</v>
      </c>
      <c r="G1052" s="8">
        <v>0.8</v>
      </c>
      <c r="H1052" s="24">
        <v>25</v>
      </c>
      <c r="I1052" s="8">
        <v>0.8</v>
      </c>
      <c r="J1052" s="24">
        <v>50</v>
      </c>
      <c r="K1052" s="8">
        <v>0.9</v>
      </c>
      <c r="L1052" s="24"/>
      <c r="M1052" s="8"/>
      <c r="N1052" s="24"/>
      <c r="O1052" s="8"/>
      <c r="P1052" s="8"/>
      <c r="Q1052" s="8"/>
      <c r="R1052" s="8"/>
      <c r="S1052" s="8"/>
      <c r="T1052" s="8"/>
      <c r="U1052" s="8"/>
      <c r="V1052" s="1" t="s">
        <v>1021</v>
      </c>
      <c r="W1052" s="8" t="s">
        <v>1884</v>
      </c>
      <c r="X1052" s="8" t="s">
        <v>1163</v>
      </c>
    </row>
    <row r="1053" spans="1:24" ht="63.75" customHeight="1">
      <c r="A1053" s="51" t="s">
        <v>552</v>
      </c>
      <c r="B1053" s="23" t="s">
        <v>1301</v>
      </c>
      <c r="C1053" s="18">
        <v>105.137</v>
      </c>
      <c r="D1053" s="1" t="s">
        <v>589</v>
      </c>
      <c r="E1053" s="8" t="s">
        <v>1216</v>
      </c>
      <c r="F1053" s="8">
        <v>2.5</v>
      </c>
      <c r="G1053" s="8">
        <v>7.4</v>
      </c>
      <c r="H1053" s="24">
        <v>5</v>
      </c>
      <c r="I1053" s="8">
        <v>14.2</v>
      </c>
      <c r="J1053" s="8">
        <v>10</v>
      </c>
      <c r="K1053" s="1">
        <v>14.8</v>
      </c>
      <c r="V1053" s="1">
        <v>1.6</v>
      </c>
      <c r="W1053" s="8" t="s">
        <v>1883</v>
      </c>
      <c r="X1053" s="8" t="s">
        <v>1163</v>
      </c>
    </row>
    <row r="1054" spans="1:24" ht="63.75" customHeight="1">
      <c r="A1054" s="34" t="s">
        <v>1773</v>
      </c>
      <c r="B1054" s="1" t="s">
        <v>1584</v>
      </c>
      <c r="C1054" s="1" t="s">
        <v>1429</v>
      </c>
      <c r="D1054" s="1" t="s">
        <v>1429</v>
      </c>
      <c r="E1054" s="1" t="s">
        <v>1216</v>
      </c>
      <c r="F1054" s="1">
        <v>1</v>
      </c>
      <c r="G1054" s="1">
        <v>1</v>
      </c>
      <c r="H1054" s="1">
        <v>3</v>
      </c>
      <c r="I1054" s="1">
        <v>0.8</v>
      </c>
      <c r="J1054" s="1">
        <v>9</v>
      </c>
      <c r="K1054" s="1">
        <v>0.9</v>
      </c>
      <c r="L1054" s="1">
        <v>15</v>
      </c>
      <c r="M1054" s="1">
        <v>0.9</v>
      </c>
      <c r="V1054" s="1" t="s">
        <v>1021</v>
      </c>
      <c r="W1054" s="8" t="s">
        <v>1884</v>
      </c>
      <c r="X1054" s="1" t="s">
        <v>1869</v>
      </c>
    </row>
    <row r="1055" spans="1:24" ht="63.75" customHeight="1">
      <c r="A1055" s="34" t="s">
        <v>1774</v>
      </c>
      <c r="B1055" s="1" t="s">
        <v>689</v>
      </c>
      <c r="C1055" s="1" t="s">
        <v>1429</v>
      </c>
      <c r="D1055" s="1" t="s">
        <v>1429</v>
      </c>
      <c r="E1055" s="1" t="s">
        <v>866</v>
      </c>
      <c r="F1055" s="1">
        <v>0.5</v>
      </c>
      <c r="G1055" s="24">
        <v>1.5</v>
      </c>
      <c r="H1055" s="24">
        <v>1</v>
      </c>
      <c r="I1055" s="24">
        <v>1.4</v>
      </c>
      <c r="J1055" s="24">
        <v>2.5</v>
      </c>
      <c r="K1055" s="24">
        <v>2.1</v>
      </c>
      <c r="L1055" s="24">
        <v>5</v>
      </c>
      <c r="M1055" s="24">
        <v>2.5</v>
      </c>
      <c r="N1055" s="24">
        <v>10</v>
      </c>
      <c r="O1055" s="1">
        <v>3.9</v>
      </c>
      <c r="V1055" s="1">
        <v>6.8</v>
      </c>
      <c r="W1055" s="8" t="s">
        <v>1883</v>
      </c>
      <c r="X1055" s="8" t="s">
        <v>30</v>
      </c>
    </row>
    <row r="1056" spans="1:24" ht="63.75" customHeight="1">
      <c r="A1056" s="34" t="s">
        <v>1775</v>
      </c>
      <c r="B1056" s="1" t="s">
        <v>689</v>
      </c>
      <c r="C1056" s="1" t="s">
        <v>1429</v>
      </c>
      <c r="D1056" s="1" t="s">
        <v>1429</v>
      </c>
      <c r="E1056" s="1" t="s">
        <v>866</v>
      </c>
      <c r="F1056" s="1">
        <v>0.5</v>
      </c>
      <c r="G1056" s="24">
        <v>1.3</v>
      </c>
      <c r="H1056" s="24">
        <v>1</v>
      </c>
      <c r="I1056" s="24">
        <v>1.7</v>
      </c>
      <c r="J1056" s="24">
        <v>2.5</v>
      </c>
      <c r="K1056" s="24">
        <v>2.1</v>
      </c>
      <c r="L1056" s="24">
        <v>5</v>
      </c>
      <c r="M1056" s="24">
        <v>2.6</v>
      </c>
      <c r="N1056" s="24">
        <v>10</v>
      </c>
      <c r="O1056" s="1">
        <v>2.6</v>
      </c>
      <c r="V1056" s="1" t="s">
        <v>1021</v>
      </c>
      <c r="W1056" s="8" t="s">
        <v>1884</v>
      </c>
      <c r="X1056" s="8" t="s">
        <v>30</v>
      </c>
    </row>
    <row r="1057" spans="1:24" ht="117" customHeight="1">
      <c r="A1057" s="34" t="s">
        <v>1388</v>
      </c>
      <c r="B1057" s="1" t="s">
        <v>1434</v>
      </c>
      <c r="C1057" s="18">
        <v>365.9676</v>
      </c>
      <c r="D1057" s="1" t="s">
        <v>1860</v>
      </c>
      <c r="E1057" s="1" t="s">
        <v>1216</v>
      </c>
      <c r="F1057" s="1">
        <v>0.0625</v>
      </c>
      <c r="G1057" s="24">
        <v>1.6</v>
      </c>
      <c r="H1057" s="1">
        <v>0.25</v>
      </c>
      <c r="I1057" s="24">
        <v>3.1</v>
      </c>
      <c r="J1057" s="1">
        <v>1</v>
      </c>
      <c r="K1057" s="24">
        <v>6.2</v>
      </c>
      <c r="L1057" s="1">
        <v>4</v>
      </c>
      <c r="M1057" s="24">
        <v>13.9</v>
      </c>
      <c r="N1057" s="1">
        <v>16</v>
      </c>
      <c r="O1057" s="24">
        <v>25.2</v>
      </c>
      <c r="V1057" s="24">
        <v>0.2375</v>
      </c>
      <c r="W1057" s="8" t="s">
        <v>1883</v>
      </c>
      <c r="X1057" s="1" t="s">
        <v>761</v>
      </c>
    </row>
    <row r="1058" spans="1:24" ht="117" customHeight="1">
      <c r="A1058" s="34" t="s">
        <v>1388</v>
      </c>
      <c r="B1058" s="1" t="s">
        <v>1434</v>
      </c>
      <c r="C1058" s="18">
        <v>365.9676</v>
      </c>
      <c r="D1058" s="1" t="s">
        <v>1860</v>
      </c>
      <c r="E1058" s="1" t="s">
        <v>1346</v>
      </c>
      <c r="F1058" s="1">
        <v>2.5</v>
      </c>
      <c r="G1058" s="1">
        <v>0.84</v>
      </c>
      <c r="H1058" s="1">
        <v>5</v>
      </c>
      <c r="I1058" s="1">
        <v>1.42</v>
      </c>
      <c r="J1058" s="1">
        <v>10</v>
      </c>
      <c r="K1058" s="1">
        <v>1.48</v>
      </c>
      <c r="V1058" s="1" t="s">
        <v>1021</v>
      </c>
      <c r="W1058" s="8" t="s">
        <v>1884</v>
      </c>
      <c r="X1058" s="1" t="s">
        <v>1347</v>
      </c>
    </row>
    <row r="1059" spans="1:24" ht="117" customHeight="1">
      <c r="A1059" s="34" t="s">
        <v>1080</v>
      </c>
      <c r="B1059" s="23" t="s">
        <v>1357</v>
      </c>
      <c r="C1059" s="18">
        <v>305.829</v>
      </c>
      <c r="D1059" s="1" t="s">
        <v>1860</v>
      </c>
      <c r="E1059" s="1" t="s">
        <v>1216</v>
      </c>
      <c r="F1059" s="1">
        <v>0.1</v>
      </c>
      <c r="G1059" s="1">
        <v>1</v>
      </c>
      <c r="H1059" s="1">
        <v>1</v>
      </c>
      <c r="I1059" s="1">
        <v>1.3</v>
      </c>
      <c r="J1059" s="1">
        <v>5</v>
      </c>
      <c r="K1059" s="1">
        <v>30.8</v>
      </c>
      <c r="V1059" s="24">
        <v>1.230508474576271</v>
      </c>
      <c r="W1059" s="8" t="s">
        <v>1883</v>
      </c>
      <c r="X1059" s="1" t="s">
        <v>669</v>
      </c>
    </row>
    <row r="1060" spans="1:24" ht="117" customHeight="1">
      <c r="A1060" s="34" t="s">
        <v>1032</v>
      </c>
      <c r="B1060" s="1" t="s">
        <v>1581</v>
      </c>
      <c r="C1060" s="18">
        <v>397.885</v>
      </c>
      <c r="D1060" s="8" t="s">
        <v>589</v>
      </c>
      <c r="E1060" s="1" t="s">
        <v>1216</v>
      </c>
      <c r="F1060" s="1">
        <v>1.25</v>
      </c>
      <c r="G1060" s="24">
        <v>1.08</v>
      </c>
      <c r="H1060" s="1">
        <v>2.5</v>
      </c>
      <c r="I1060" s="24">
        <v>1.43</v>
      </c>
      <c r="J1060" s="1">
        <v>5</v>
      </c>
      <c r="K1060" s="24">
        <v>1.79</v>
      </c>
      <c r="L1060" s="1">
        <v>10</v>
      </c>
      <c r="M1060" s="24">
        <v>1.38</v>
      </c>
      <c r="N1060" s="1">
        <v>20</v>
      </c>
      <c r="O1060" s="24">
        <v>2.32</v>
      </c>
      <c r="V1060" s="18" t="s">
        <v>1021</v>
      </c>
      <c r="W1060" s="8" t="s">
        <v>1884</v>
      </c>
      <c r="X1060" s="1" t="s">
        <v>761</v>
      </c>
    </row>
    <row r="1061" spans="1:24" ht="87.75" customHeight="1">
      <c r="A1061" s="34" t="s">
        <v>1861</v>
      </c>
      <c r="B1061" s="1" t="s">
        <v>1582</v>
      </c>
      <c r="C1061" s="18">
        <v>161.452</v>
      </c>
      <c r="D1061" s="1" t="s">
        <v>1862</v>
      </c>
      <c r="E1061" s="1" t="s">
        <v>1255</v>
      </c>
      <c r="F1061" s="1">
        <v>5</v>
      </c>
      <c r="G1061" s="1">
        <v>1.3</v>
      </c>
      <c r="H1061" s="1">
        <v>10</v>
      </c>
      <c r="I1061" s="1">
        <v>2</v>
      </c>
      <c r="J1061" s="1">
        <v>25</v>
      </c>
      <c r="K1061" s="1">
        <v>2.3</v>
      </c>
      <c r="V1061" s="1" t="s">
        <v>1021</v>
      </c>
      <c r="W1061" s="8" t="s">
        <v>1884</v>
      </c>
      <c r="X1061" s="1" t="s">
        <v>382</v>
      </c>
    </row>
    <row r="1062" ht="118.5" customHeight="1"/>
    <row r="1066" ht="90.75" customHeight="1"/>
    <row r="1070" ht="87.75" customHeight="1"/>
    <row r="1074" ht="54" customHeight="1"/>
    <row r="1087" ht="148.5" customHeight="1"/>
    <row r="1088" ht="115.5" customHeight="1"/>
    <row r="1096" ht="96.75" customHeight="1"/>
  </sheetData>
  <sheetProtection/>
  <printOptions/>
  <pageMargins left="0.75" right="0.75" top="1" bottom="1" header="0.5" footer="0.5"/>
  <pageSetup fitToHeight="1" fitToWidth="1" orientation="portrait" scale="1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1"/>
  <sheetViews>
    <sheetView zoomScale="200" zoomScaleNormal="200" workbookViewId="0" topLeftCell="B15">
      <selection activeCell="D13" sqref="D13"/>
    </sheetView>
  </sheetViews>
  <sheetFormatPr defaultColWidth="12" defaultRowHeight="12.75"/>
  <cols>
    <col min="1" max="1" width="35.83203125" style="0" customWidth="1"/>
    <col min="2" max="2" width="19.16015625" style="0" customWidth="1"/>
    <col min="3" max="14" width="12" style="0" customWidth="1"/>
    <col min="15" max="15" width="16.66015625" style="0" customWidth="1"/>
    <col min="16" max="18" width="12" style="0" customWidth="1"/>
    <col min="19" max="19" width="48.83203125" style="0" customWidth="1"/>
  </cols>
  <sheetData>
    <row r="1" ht="12">
      <c r="E1" t="s">
        <v>739</v>
      </c>
    </row>
    <row r="3" spans="1:3" ht="12">
      <c r="A3" s="14" t="s">
        <v>492</v>
      </c>
      <c r="B3" s="14"/>
      <c r="C3" s="16">
        <v>38963</v>
      </c>
    </row>
    <row r="5" spans="1:2" ht="12">
      <c r="A5" t="s">
        <v>740</v>
      </c>
      <c r="B5" s="2" t="e">
        <f>'LLNA Data'!#REF!</f>
        <v>#REF!</v>
      </c>
    </row>
    <row r="6" spans="1:2" ht="12">
      <c r="A6" t="s">
        <v>1559</v>
      </c>
      <c r="B6" s="2" t="e">
        <f>'LLNA Data'!#REF!</f>
        <v>#REF!</v>
      </c>
    </row>
    <row r="7" spans="1:2" ht="12">
      <c r="A7" t="s">
        <v>1394</v>
      </c>
      <c r="B7" s="2" t="e">
        <f>'LLNA Data'!#REF!</f>
        <v>#REF!</v>
      </c>
    </row>
    <row r="8" spans="1:2" ht="12">
      <c r="A8" t="s">
        <v>1497</v>
      </c>
      <c r="B8" s="2" t="e">
        <f>'LLNA Data'!#REF!</f>
        <v>#REF!</v>
      </c>
    </row>
    <row r="9" spans="1:2" ht="12">
      <c r="A9" t="s">
        <v>741</v>
      </c>
      <c r="B9" s="2" t="e">
        <f>'LLNA Data'!#REF!</f>
        <v>#REF!</v>
      </c>
    </row>
    <row r="10" spans="1:4" ht="12">
      <c r="A10" t="s">
        <v>1440</v>
      </c>
      <c r="B10" s="2" t="e">
        <f>'LLNA Data'!#REF!</f>
        <v>#REF!</v>
      </c>
      <c r="D10" s="2"/>
    </row>
    <row r="11" spans="1:4" ht="12">
      <c r="A11" t="s">
        <v>1462</v>
      </c>
      <c r="B11" s="2" t="e">
        <f>'LLNA Data'!#REF!</f>
        <v>#REF!</v>
      </c>
      <c r="D11" s="2"/>
    </row>
    <row r="12" spans="1:4" ht="12">
      <c r="A12" t="s">
        <v>1342</v>
      </c>
      <c r="B12" s="2" t="e">
        <f>B10+B11</f>
        <v>#REF!</v>
      </c>
      <c r="D12" s="2"/>
    </row>
    <row r="13" spans="1:4" ht="12">
      <c r="A13" t="s">
        <v>1439</v>
      </c>
      <c r="B13" s="15" t="e">
        <f>B11/B12</f>
        <v>#REF!</v>
      </c>
      <c r="C13" t="e">
        <f>B11&amp;"/"&amp;B12</f>
        <v>#REF!</v>
      </c>
      <c r="D13" s="38" t="s">
        <v>1587</v>
      </c>
    </row>
    <row r="14" spans="1:4" ht="12">
      <c r="A14" t="s">
        <v>1391</v>
      </c>
      <c r="B14" s="15" t="e">
        <f>F23/B11</f>
        <v>#REF!</v>
      </c>
      <c r="C14" t="e">
        <f>F23&amp;"/"&amp;B11</f>
        <v>#REF!</v>
      </c>
      <c r="D14" s="2"/>
    </row>
    <row r="15" spans="1:18" ht="12">
      <c r="A15" s="13"/>
      <c r="B15" s="2"/>
      <c r="C15" s="3"/>
      <c r="D15" s="4"/>
      <c r="E15" s="3"/>
      <c r="F15" s="3"/>
      <c r="G15" s="3"/>
      <c r="H15" s="3"/>
      <c r="I15" s="3"/>
      <c r="J15" s="3"/>
      <c r="K15" s="3"/>
      <c r="L15" s="3"/>
      <c r="M15" s="3"/>
      <c r="O15" s="3"/>
      <c r="P15" s="3"/>
      <c r="Q15" s="3"/>
      <c r="R15" s="3"/>
    </row>
    <row r="16" spans="2:12" ht="12">
      <c r="B16" s="2"/>
      <c r="C16" s="2"/>
      <c r="D16" s="2"/>
      <c r="E16" s="2"/>
      <c r="F16" s="11"/>
      <c r="G16" s="2"/>
      <c r="H16" s="2"/>
      <c r="I16" s="2"/>
      <c r="J16" s="2"/>
      <c r="K16" s="2"/>
      <c r="L16" s="2"/>
    </row>
    <row r="17" ht="12">
      <c r="D17" s="2"/>
    </row>
    <row r="18" spans="1:6" ht="12">
      <c r="A18" t="s">
        <v>735</v>
      </c>
      <c r="D18" s="2"/>
      <c r="F18" s="2"/>
    </row>
    <row r="19" spans="4:6" ht="12">
      <c r="D19" s="2"/>
      <c r="F19" s="2"/>
    </row>
    <row r="20" ht="12">
      <c r="A20" t="s">
        <v>736</v>
      </c>
    </row>
    <row r="21" ht="12">
      <c r="F21" t="s">
        <v>734</v>
      </c>
    </row>
    <row r="22" spans="5:7" ht="12">
      <c r="E22" s="2" t="s">
        <v>1151</v>
      </c>
      <c r="F22" s="2" t="s">
        <v>910</v>
      </c>
      <c r="G22" s="2" t="s">
        <v>602</v>
      </c>
    </row>
    <row r="23" spans="4:7" ht="12">
      <c r="D23" s="2" t="s">
        <v>1151</v>
      </c>
      <c r="E23" s="2" t="e">
        <f>_xlfn.COUNTIFS('LLNA Data'!#REF!,"=+",'LLNA Data'!#REF!,"=+")</f>
        <v>#REF!</v>
      </c>
      <c r="F23" s="2" t="e">
        <f>_xlfn.COUNTIFS('LLNA Data'!#REF!,"=+",'LLNA Data'!#REF!,"=-")</f>
        <v>#REF!</v>
      </c>
      <c r="G23" s="2" t="e">
        <f>SUM(E23:F23)</f>
        <v>#REF!</v>
      </c>
    </row>
    <row r="24" spans="3:7" ht="12">
      <c r="C24" t="s">
        <v>742</v>
      </c>
      <c r="D24" s="2" t="s">
        <v>910</v>
      </c>
      <c r="E24" s="2" t="e">
        <f>_xlfn.COUNTIFS('LLNA Data'!#REF!,"=-",'LLNA Data'!#REF!,"=+")</f>
        <v>#REF!</v>
      </c>
      <c r="F24" s="2" t="e">
        <f>_xlfn.COUNTIFS('LLNA Data'!#REF!,"=-",'LLNA Data'!#REF!,"=-")</f>
        <v>#REF!</v>
      </c>
      <c r="G24" s="2" t="e">
        <f>SUM(E24:F24)</f>
        <v>#REF!</v>
      </c>
    </row>
    <row r="25" spans="4:7" ht="12">
      <c r="D25" s="2" t="s">
        <v>602</v>
      </c>
      <c r="E25" s="2" t="e">
        <f>SUM(E23:E24)</f>
        <v>#REF!</v>
      </c>
      <c r="F25" s="2" t="e">
        <f>SUM(F23:F24)</f>
        <v>#REF!</v>
      </c>
      <c r="G25" s="2" t="e">
        <f>SUM(G23:G24)</f>
        <v>#REF!</v>
      </c>
    </row>
    <row r="28" spans="3:4" ht="12">
      <c r="C28" s="2" t="s">
        <v>1359</v>
      </c>
      <c r="D28" s="2" t="s">
        <v>1263</v>
      </c>
    </row>
    <row r="29" spans="2:4" ht="12">
      <c r="B29" s="13" t="s">
        <v>1264</v>
      </c>
      <c r="C29" s="17" t="e">
        <f>(E23+F24)/G25</f>
        <v>#REF!</v>
      </c>
      <c r="D29" s="2" t="e">
        <f>E23+F24&amp;"/"&amp;G25</f>
        <v>#REF!</v>
      </c>
    </row>
    <row r="30" spans="2:4" ht="12">
      <c r="B30" s="13" t="s">
        <v>1432</v>
      </c>
      <c r="C30" s="17" t="e">
        <f>E23/G23</f>
        <v>#REF!</v>
      </c>
      <c r="D30" s="2" t="e">
        <f>E23&amp;"/"&amp;G23</f>
        <v>#REF!</v>
      </c>
    </row>
    <row r="31" spans="2:4" ht="12">
      <c r="B31" s="13" t="s">
        <v>1433</v>
      </c>
      <c r="C31" s="17" t="e">
        <f>F24/G24</f>
        <v>#REF!</v>
      </c>
      <c r="D31" s="2" t="e">
        <f>F24&amp;"/"&amp;G24</f>
        <v>#REF!</v>
      </c>
    </row>
    <row r="32" spans="2:4" ht="12">
      <c r="B32" s="13" t="s">
        <v>1240</v>
      </c>
      <c r="C32" s="17" t="e">
        <f>E24/G24</f>
        <v>#REF!</v>
      </c>
      <c r="D32" s="2" t="e">
        <f>E24&amp;"/"&amp;G24</f>
        <v>#REF!</v>
      </c>
    </row>
    <row r="33" spans="2:4" ht="12">
      <c r="B33" s="13" t="s">
        <v>1241</v>
      </c>
      <c r="C33" s="17" t="e">
        <f>F23/G23</f>
        <v>#REF!</v>
      </c>
      <c r="D33" s="2" t="e">
        <f>F23&amp;"/"&amp;G23</f>
        <v>#REF!</v>
      </c>
    </row>
    <row r="34" spans="1:4" ht="12">
      <c r="A34" s="13"/>
      <c r="C34" s="15"/>
      <c r="D34" s="2"/>
    </row>
    <row r="35" spans="1:4" ht="12">
      <c r="A35" s="13" t="s">
        <v>398</v>
      </c>
      <c r="C35" s="15"/>
      <c r="D35" s="2"/>
    </row>
    <row r="36" spans="1:19" ht="24">
      <c r="A36" s="13" t="s">
        <v>1348</v>
      </c>
      <c r="B36" s="3" t="s">
        <v>1385</v>
      </c>
      <c r="C36" s="4" t="s">
        <v>1386</v>
      </c>
      <c r="D36" s="4" t="s">
        <v>585</v>
      </c>
      <c r="E36" s="3" t="s">
        <v>1483</v>
      </c>
      <c r="F36" s="3" t="s">
        <v>1527</v>
      </c>
      <c r="G36" s="3" t="s">
        <v>1227</v>
      </c>
      <c r="H36" s="3" t="s">
        <v>1228</v>
      </c>
      <c r="I36" s="3" t="s">
        <v>1034</v>
      </c>
      <c r="J36" s="3" t="s">
        <v>1029</v>
      </c>
      <c r="K36" s="3" t="s">
        <v>766</v>
      </c>
      <c r="L36" s="3" t="s">
        <v>767</v>
      </c>
      <c r="M36" s="3" t="s">
        <v>1323</v>
      </c>
      <c r="N36" s="3" t="s">
        <v>1324</v>
      </c>
      <c r="O36" t="s">
        <v>1260</v>
      </c>
      <c r="P36" s="3" t="s">
        <v>108</v>
      </c>
      <c r="Q36" s="3" t="s">
        <v>56</v>
      </c>
      <c r="R36" s="3" t="s">
        <v>21</v>
      </c>
      <c r="S36" s="3" t="s">
        <v>24</v>
      </c>
    </row>
    <row r="37" spans="1:19" ht="12">
      <c r="A37" s="13" t="s">
        <v>1239</v>
      </c>
      <c r="B37" t="s">
        <v>1216</v>
      </c>
      <c r="C37" s="2">
        <v>10</v>
      </c>
      <c r="D37" s="2">
        <v>1.9</v>
      </c>
      <c r="E37" s="2">
        <v>25</v>
      </c>
      <c r="F37" s="2">
        <v>4.4</v>
      </c>
      <c r="G37" s="2">
        <v>50</v>
      </c>
      <c r="H37" s="2">
        <v>3.6</v>
      </c>
      <c r="I37" s="2">
        <v>100</v>
      </c>
      <c r="J37" s="2">
        <v>1.7</v>
      </c>
      <c r="K37" s="2"/>
      <c r="L37" s="2"/>
      <c r="M37" s="2"/>
      <c r="N37" s="2"/>
      <c r="O37" t="s">
        <v>1152</v>
      </c>
      <c r="P37" s="2" t="s">
        <v>109</v>
      </c>
      <c r="Q37" s="2" t="s">
        <v>20</v>
      </c>
      <c r="R37" s="2" t="s">
        <v>22</v>
      </c>
      <c r="S37" s="3" t="s">
        <v>25</v>
      </c>
    </row>
    <row r="38" spans="1:19" ht="12">
      <c r="A38" s="13" t="s">
        <v>1239</v>
      </c>
      <c r="B38" t="s">
        <v>1273</v>
      </c>
      <c r="C38" s="2">
        <v>10</v>
      </c>
      <c r="D38" s="2">
        <v>1.7</v>
      </c>
      <c r="E38" s="2">
        <v>25</v>
      </c>
      <c r="F38" s="2">
        <v>7.7</v>
      </c>
      <c r="G38" s="2">
        <v>50</v>
      </c>
      <c r="H38" s="2">
        <v>7.5</v>
      </c>
      <c r="I38" s="2">
        <v>100</v>
      </c>
      <c r="J38" s="2">
        <v>1.5</v>
      </c>
      <c r="K38" s="2"/>
      <c r="L38" s="2"/>
      <c r="M38" s="2"/>
      <c r="N38" s="2"/>
      <c r="O38" t="s">
        <v>1152</v>
      </c>
      <c r="P38" s="2" t="s">
        <v>110</v>
      </c>
      <c r="Q38" s="2" t="s">
        <v>20</v>
      </c>
      <c r="R38" s="2" t="s">
        <v>23</v>
      </c>
      <c r="S38" s="3" t="s">
        <v>25</v>
      </c>
    </row>
    <row r="39" spans="1:19" ht="12">
      <c r="A39" s="13" t="s">
        <v>756</v>
      </c>
      <c r="B39" t="s">
        <v>1216</v>
      </c>
      <c r="C39" s="2">
        <v>11.73</v>
      </c>
      <c r="D39" s="2">
        <v>2.5</v>
      </c>
      <c r="E39" s="2">
        <v>29.33</v>
      </c>
      <c r="F39" s="2">
        <v>3.1</v>
      </c>
      <c r="G39" s="2">
        <v>58.67</v>
      </c>
      <c r="H39" s="2">
        <v>2.5</v>
      </c>
      <c r="I39" s="2"/>
      <c r="J39" s="2"/>
      <c r="K39" s="2"/>
      <c r="L39" s="2"/>
      <c r="M39" s="2"/>
      <c r="N39" s="2"/>
      <c r="O39" t="s">
        <v>1163</v>
      </c>
      <c r="P39" s="2" t="s">
        <v>49</v>
      </c>
      <c r="Q39" s="2" t="s">
        <v>58</v>
      </c>
      <c r="R39" s="2" t="s">
        <v>26</v>
      </c>
      <c r="S39" s="3"/>
    </row>
    <row r="40" spans="1:19" ht="12">
      <c r="A40" s="13" t="s">
        <v>822</v>
      </c>
      <c r="B40" t="s">
        <v>504</v>
      </c>
      <c r="C40" s="2">
        <v>10</v>
      </c>
      <c r="D40" s="10">
        <v>3.717948717948718</v>
      </c>
      <c r="E40" s="10">
        <v>20</v>
      </c>
      <c r="F40" s="10">
        <v>1.5384615384615385</v>
      </c>
      <c r="G40" s="10">
        <v>40</v>
      </c>
      <c r="H40" s="10">
        <v>2.1025641025641026</v>
      </c>
      <c r="I40" s="10"/>
      <c r="J40" s="10"/>
      <c r="K40" s="10"/>
      <c r="L40" s="10"/>
      <c r="M40" s="10"/>
      <c r="N40" s="10"/>
      <c r="O40" t="s">
        <v>428</v>
      </c>
      <c r="P40" s="2" t="s">
        <v>109</v>
      </c>
      <c r="Q40" s="2" t="s">
        <v>27</v>
      </c>
      <c r="R40" s="2" t="s">
        <v>26</v>
      </c>
      <c r="S40" s="3"/>
    </row>
    <row r="41" spans="1:19" ht="12">
      <c r="A41" s="13" t="s">
        <v>1138</v>
      </c>
      <c r="B41" t="s">
        <v>704</v>
      </c>
      <c r="C41" s="2">
        <v>1</v>
      </c>
      <c r="D41" s="2">
        <v>1.7</v>
      </c>
      <c r="E41" s="2">
        <v>5</v>
      </c>
      <c r="F41" s="2">
        <v>3.1</v>
      </c>
      <c r="G41" s="2">
        <v>12.5</v>
      </c>
      <c r="H41" s="2">
        <v>2.4</v>
      </c>
      <c r="I41" s="2">
        <v>25</v>
      </c>
      <c r="J41" s="2">
        <v>1.4</v>
      </c>
      <c r="K41" s="2"/>
      <c r="L41" s="2"/>
      <c r="M41" s="2"/>
      <c r="N41" s="2"/>
      <c r="O41" t="s">
        <v>988</v>
      </c>
      <c r="P41" s="2" t="s">
        <v>50</v>
      </c>
      <c r="Q41" s="2" t="s">
        <v>20</v>
      </c>
      <c r="R41" s="2" t="s">
        <v>26</v>
      </c>
      <c r="S41" s="3"/>
    </row>
    <row r="42" spans="1:19" ht="12">
      <c r="A42" s="13" t="s">
        <v>1138</v>
      </c>
      <c r="B42" t="s">
        <v>704</v>
      </c>
      <c r="C42" s="2">
        <v>5</v>
      </c>
      <c r="D42" s="2">
        <v>3.2</v>
      </c>
      <c r="E42" s="2">
        <v>10</v>
      </c>
      <c r="F42" s="2">
        <v>2.4</v>
      </c>
      <c r="G42" s="2">
        <v>12.5</v>
      </c>
      <c r="H42" s="2">
        <v>3.6</v>
      </c>
      <c r="I42" s="2">
        <v>15</v>
      </c>
      <c r="J42" s="2">
        <v>1.8</v>
      </c>
      <c r="K42" s="2">
        <v>25</v>
      </c>
      <c r="L42" s="2">
        <v>2.4</v>
      </c>
      <c r="M42" s="2"/>
      <c r="N42" s="2"/>
      <c r="O42" t="s">
        <v>988</v>
      </c>
      <c r="P42" s="2" t="s">
        <v>51</v>
      </c>
      <c r="Q42" s="2" t="s">
        <v>20</v>
      </c>
      <c r="R42" s="2" t="s">
        <v>26</v>
      </c>
      <c r="S42" s="3"/>
    </row>
    <row r="43" spans="1:19" ht="12">
      <c r="A43" s="13" t="s">
        <v>1138</v>
      </c>
      <c r="B43" t="s">
        <v>704</v>
      </c>
      <c r="C43" s="2">
        <v>10</v>
      </c>
      <c r="D43" s="2">
        <v>3.2</v>
      </c>
      <c r="E43" s="2">
        <v>25</v>
      </c>
      <c r="F43" s="2">
        <v>2.5</v>
      </c>
      <c r="G43" s="2">
        <v>50</v>
      </c>
      <c r="H43" s="2">
        <v>2.2</v>
      </c>
      <c r="I43" s="2"/>
      <c r="J43" s="2"/>
      <c r="K43" s="2"/>
      <c r="L43" s="2"/>
      <c r="M43" s="2"/>
      <c r="N43" s="2"/>
      <c r="O43" t="s">
        <v>988</v>
      </c>
      <c r="P43" s="2" t="s">
        <v>52</v>
      </c>
      <c r="Q43" s="2" t="s">
        <v>20</v>
      </c>
      <c r="R43" s="2" t="s">
        <v>26</v>
      </c>
      <c r="S43" s="3"/>
    </row>
    <row r="44" spans="1:19" ht="12">
      <c r="A44" s="13" t="s">
        <v>1252</v>
      </c>
      <c r="B44" t="s">
        <v>1216</v>
      </c>
      <c r="C44" s="2">
        <v>5</v>
      </c>
      <c r="D44" s="2" t="s">
        <v>1250</v>
      </c>
      <c r="E44" s="2">
        <v>10</v>
      </c>
      <c r="F44" s="2" t="s">
        <v>858</v>
      </c>
      <c r="G44" s="2">
        <v>25</v>
      </c>
      <c r="H44" s="2" t="s">
        <v>658</v>
      </c>
      <c r="I44" s="2"/>
      <c r="J44" s="2"/>
      <c r="K44" s="2"/>
      <c r="L44" s="2"/>
      <c r="M44" s="2"/>
      <c r="N44" s="2"/>
      <c r="O44" t="s">
        <v>53</v>
      </c>
      <c r="P44" s="2" t="s">
        <v>54</v>
      </c>
      <c r="Q44" s="2" t="s">
        <v>59</v>
      </c>
      <c r="R44" s="2" t="s">
        <v>26</v>
      </c>
      <c r="S44" s="3"/>
    </row>
    <row r="45" spans="1:19" ht="12">
      <c r="A45" s="13" t="s">
        <v>614</v>
      </c>
      <c r="B45" t="s">
        <v>1255</v>
      </c>
      <c r="C45" s="11">
        <v>0.5</v>
      </c>
      <c r="D45" s="11">
        <v>3.2</v>
      </c>
      <c r="E45" s="11">
        <v>1</v>
      </c>
      <c r="F45" s="11">
        <v>3.7</v>
      </c>
      <c r="G45" s="11">
        <v>2.5</v>
      </c>
      <c r="H45" s="11">
        <v>2.8</v>
      </c>
      <c r="I45" s="11"/>
      <c r="J45" s="11"/>
      <c r="K45" s="11"/>
      <c r="L45" s="2"/>
      <c r="M45" s="2"/>
      <c r="N45" s="2"/>
      <c r="O45" t="s">
        <v>448</v>
      </c>
      <c r="P45" s="2" t="s">
        <v>52</v>
      </c>
      <c r="Q45" s="2" t="s">
        <v>20</v>
      </c>
      <c r="R45" s="2" t="s">
        <v>22</v>
      </c>
      <c r="S45" s="3" t="s">
        <v>25</v>
      </c>
    </row>
    <row r="46" spans="1:19" ht="12">
      <c r="A46" s="13" t="s">
        <v>1186</v>
      </c>
      <c r="B46" t="s">
        <v>1216</v>
      </c>
      <c r="C46" s="2">
        <v>0.1</v>
      </c>
      <c r="D46" s="11">
        <v>1.1</v>
      </c>
      <c r="E46" s="2">
        <v>1</v>
      </c>
      <c r="F46" s="11">
        <v>1.1</v>
      </c>
      <c r="G46" s="2">
        <v>5</v>
      </c>
      <c r="H46" s="11">
        <v>1.4</v>
      </c>
      <c r="I46" s="2">
        <v>10</v>
      </c>
      <c r="J46" s="2">
        <v>2.5</v>
      </c>
      <c r="K46" s="2">
        <v>20</v>
      </c>
      <c r="L46" s="11">
        <v>3.7</v>
      </c>
      <c r="M46" s="2">
        <v>30</v>
      </c>
      <c r="N46" s="2">
        <v>2.9</v>
      </c>
      <c r="O46" t="s">
        <v>669</v>
      </c>
      <c r="P46" s="2" t="s">
        <v>55</v>
      </c>
      <c r="Q46" s="2" t="s">
        <v>57</v>
      </c>
      <c r="R46" s="2" t="s">
        <v>22</v>
      </c>
      <c r="S46" s="3" t="s">
        <v>25</v>
      </c>
    </row>
    <row r="47" spans="1:19" ht="12">
      <c r="A47" s="13" t="s">
        <v>286</v>
      </c>
      <c r="B47" t="s">
        <v>925</v>
      </c>
      <c r="C47" s="2">
        <v>5</v>
      </c>
      <c r="D47" s="2">
        <v>1.6</v>
      </c>
      <c r="E47" s="2">
        <v>25</v>
      </c>
      <c r="F47" s="2">
        <v>4.5</v>
      </c>
      <c r="G47" s="2">
        <v>100</v>
      </c>
      <c r="H47" s="2">
        <v>2.9</v>
      </c>
      <c r="I47" s="2"/>
      <c r="J47" s="2"/>
      <c r="K47" s="2"/>
      <c r="L47" s="2"/>
      <c r="M47" s="2"/>
      <c r="N47" s="2"/>
      <c r="O47" t="s">
        <v>1124</v>
      </c>
      <c r="P47" s="2" t="s">
        <v>61</v>
      </c>
      <c r="Q47" s="2" t="s">
        <v>60</v>
      </c>
      <c r="R47" s="2" t="s">
        <v>26</v>
      </c>
      <c r="S47" s="3"/>
    </row>
    <row r="48" spans="1:19" ht="12">
      <c r="A48" s="13" t="s">
        <v>1198</v>
      </c>
      <c r="B48" t="s">
        <v>1216</v>
      </c>
      <c r="C48" s="2">
        <v>0.25</v>
      </c>
      <c r="D48" s="2">
        <v>1.5</v>
      </c>
      <c r="E48" s="2" t="s">
        <v>918</v>
      </c>
      <c r="F48" s="2">
        <v>1.5</v>
      </c>
      <c r="G48" s="2" t="s">
        <v>1149</v>
      </c>
      <c r="H48" s="2" t="s">
        <v>871</v>
      </c>
      <c r="I48" s="2" t="s">
        <v>1150</v>
      </c>
      <c r="J48" s="2" t="s">
        <v>836</v>
      </c>
      <c r="K48" s="2" t="s">
        <v>1046</v>
      </c>
      <c r="L48" s="2" t="s">
        <v>1150</v>
      </c>
      <c r="M48" s="2"/>
      <c r="N48" s="10"/>
      <c r="O48" t="s">
        <v>669</v>
      </c>
      <c r="P48" s="2" t="s">
        <v>62</v>
      </c>
      <c r="Q48" s="2" t="s">
        <v>57</v>
      </c>
      <c r="R48" s="2" t="s">
        <v>22</v>
      </c>
      <c r="S48" s="3" t="s">
        <v>25</v>
      </c>
    </row>
    <row r="49" spans="1:19" ht="12">
      <c r="A49" s="13" t="s">
        <v>1098</v>
      </c>
      <c r="B49" t="s">
        <v>1216</v>
      </c>
      <c r="C49" s="2">
        <v>0.25</v>
      </c>
      <c r="D49" s="2">
        <v>1.5</v>
      </c>
      <c r="E49" s="2" t="s">
        <v>918</v>
      </c>
      <c r="F49" s="2">
        <v>1.5</v>
      </c>
      <c r="G49" s="2" t="s">
        <v>1149</v>
      </c>
      <c r="H49" s="2" t="s">
        <v>871</v>
      </c>
      <c r="I49" s="2" t="s">
        <v>1150</v>
      </c>
      <c r="J49" s="2" t="s">
        <v>836</v>
      </c>
      <c r="K49" s="2" t="s">
        <v>1046</v>
      </c>
      <c r="L49" s="2" t="s">
        <v>1150</v>
      </c>
      <c r="M49" s="2"/>
      <c r="N49" s="2"/>
      <c r="O49" t="s">
        <v>1163</v>
      </c>
      <c r="P49" s="2" t="s">
        <v>63</v>
      </c>
      <c r="Q49" s="2" t="s">
        <v>58</v>
      </c>
      <c r="R49" s="2" t="s">
        <v>26</v>
      </c>
      <c r="S49" s="3"/>
    </row>
    <row r="50" spans="1:19" ht="12">
      <c r="A50" s="13" t="s">
        <v>1576</v>
      </c>
      <c r="B50" t="s">
        <v>925</v>
      </c>
      <c r="C50" s="2">
        <v>0.25</v>
      </c>
      <c r="D50" s="2">
        <v>2</v>
      </c>
      <c r="E50" s="2">
        <v>0.5</v>
      </c>
      <c r="F50" s="2">
        <v>2.4</v>
      </c>
      <c r="G50" s="2">
        <v>1</v>
      </c>
      <c r="H50" s="2">
        <v>2.8</v>
      </c>
      <c r="I50" s="2">
        <v>2.5</v>
      </c>
      <c r="J50" s="2">
        <v>3</v>
      </c>
      <c r="K50" s="2">
        <v>5</v>
      </c>
      <c r="L50" s="2">
        <v>2.3</v>
      </c>
      <c r="M50" s="2"/>
      <c r="N50" s="2"/>
      <c r="O50" t="s">
        <v>1492</v>
      </c>
      <c r="P50" s="2" t="s">
        <v>64</v>
      </c>
      <c r="Q50" s="2" t="s">
        <v>20</v>
      </c>
      <c r="R50" s="2" t="s">
        <v>26</v>
      </c>
      <c r="S50" s="3"/>
    </row>
    <row r="51" spans="1:19" ht="12">
      <c r="A51" s="13" t="s">
        <v>1279</v>
      </c>
      <c r="B51" t="s">
        <v>1216</v>
      </c>
      <c r="C51" s="2">
        <v>25</v>
      </c>
      <c r="D51" s="11">
        <v>1.5</v>
      </c>
      <c r="E51" s="2">
        <v>50</v>
      </c>
      <c r="F51" s="11">
        <v>3.2</v>
      </c>
      <c r="G51" s="2">
        <v>100</v>
      </c>
      <c r="H51" s="11">
        <v>2.9</v>
      </c>
      <c r="I51" s="2"/>
      <c r="J51" s="2"/>
      <c r="K51" s="2"/>
      <c r="L51" s="2"/>
      <c r="M51" s="2"/>
      <c r="N51" s="2"/>
      <c r="O51" t="s">
        <v>855</v>
      </c>
      <c r="P51" s="2" t="s">
        <v>28</v>
      </c>
      <c r="Q51" s="2" t="s">
        <v>28</v>
      </c>
      <c r="R51" s="2" t="s">
        <v>28</v>
      </c>
      <c r="S51" s="3"/>
    </row>
    <row r="52" spans="1:19" s="2" customFormat="1" ht="12">
      <c r="A52" s="13" t="s">
        <v>1043</v>
      </c>
      <c r="B52" s="13" t="s">
        <v>925</v>
      </c>
      <c r="C52" s="2">
        <v>7</v>
      </c>
      <c r="D52" s="2">
        <v>0.4</v>
      </c>
      <c r="E52" s="2">
        <v>33</v>
      </c>
      <c r="F52" s="2">
        <v>3.8</v>
      </c>
      <c r="G52" s="2">
        <v>100</v>
      </c>
      <c r="H52" s="11">
        <v>2</v>
      </c>
      <c r="O52" s="2" t="s">
        <v>1111</v>
      </c>
      <c r="P52" s="2" t="s">
        <v>65</v>
      </c>
      <c r="Q52" s="2" t="s">
        <v>60</v>
      </c>
      <c r="R52" s="2" t="s">
        <v>29</v>
      </c>
      <c r="S52" s="3"/>
    </row>
    <row r="53" spans="1:8" s="2" customFormat="1" ht="12">
      <c r="A53" s="13"/>
      <c r="B53" s="13"/>
      <c r="H53" s="11"/>
    </row>
    <row r="54" spans="1:8" s="2" customFormat="1" ht="12">
      <c r="A54" s="13" t="s">
        <v>1575</v>
      </c>
      <c r="B54" s="13"/>
      <c r="H54" s="11"/>
    </row>
    <row r="55" ht="12">
      <c r="H55" s="5"/>
    </row>
    <row r="56" ht="12">
      <c r="A56" s="13" t="s">
        <v>737</v>
      </c>
    </row>
    <row r="57" ht="12">
      <c r="F57" t="s">
        <v>734</v>
      </c>
    </row>
    <row r="58" spans="5:7" ht="12">
      <c r="E58" s="2" t="s">
        <v>1151</v>
      </c>
      <c r="F58" s="2" t="s">
        <v>910</v>
      </c>
      <c r="G58" s="2" t="s">
        <v>602</v>
      </c>
    </row>
    <row r="59" spans="4:7" ht="12">
      <c r="D59" s="2" t="s">
        <v>1151</v>
      </c>
      <c r="E59" s="2">
        <v>445</v>
      </c>
      <c r="F59" s="2">
        <v>15</v>
      </c>
      <c r="G59" s="2">
        <f>SUM(E59:F59)</f>
        <v>460</v>
      </c>
    </row>
    <row r="60" spans="3:7" ht="12">
      <c r="C60" t="s">
        <v>742</v>
      </c>
      <c r="D60" s="2" t="s">
        <v>910</v>
      </c>
      <c r="E60" s="2">
        <v>0</v>
      </c>
      <c r="F60" s="2">
        <v>221</v>
      </c>
      <c r="G60" s="2">
        <f>SUM(E60:F60)</f>
        <v>221</v>
      </c>
    </row>
    <row r="61" spans="3:7" ht="12">
      <c r="C61" s="7" t="s">
        <v>1517</v>
      </c>
      <c r="D61" s="2" t="s">
        <v>602</v>
      </c>
      <c r="E61" s="2">
        <f>SUM(E59:E60)</f>
        <v>445</v>
      </c>
      <c r="F61" s="2">
        <f>SUM(F59:F60)</f>
        <v>236</v>
      </c>
      <c r="G61" s="2">
        <f>SUM(G59:G60)</f>
        <v>681</v>
      </c>
    </row>
    <row r="64" spans="3:4" ht="12">
      <c r="C64" s="2" t="s">
        <v>1359</v>
      </c>
      <c r="D64" s="2" t="s">
        <v>1263</v>
      </c>
    </row>
    <row r="65" spans="2:4" ht="12">
      <c r="B65" s="13" t="s">
        <v>1264</v>
      </c>
      <c r="C65" s="15">
        <f>(E59+F60)/G61</f>
        <v>0.9779735682819384</v>
      </c>
      <c r="D65" s="2" t="str">
        <f>E59+F60&amp;"/"&amp;G61</f>
        <v>666/681</v>
      </c>
    </row>
    <row r="66" spans="2:4" ht="12">
      <c r="B66" s="13" t="s">
        <v>1432</v>
      </c>
      <c r="C66" s="15">
        <f>E59/G59</f>
        <v>0.967391304347826</v>
      </c>
      <c r="D66" s="2" t="str">
        <f>E59&amp;"/"&amp;G59</f>
        <v>445/460</v>
      </c>
    </row>
    <row r="67" spans="2:4" ht="12">
      <c r="B67" s="13" t="s">
        <v>1433</v>
      </c>
      <c r="C67" s="15">
        <f>F60/G60</f>
        <v>1</v>
      </c>
      <c r="D67" s="2" t="str">
        <f>F60&amp;"/"&amp;G60</f>
        <v>221/221</v>
      </c>
    </row>
    <row r="68" spans="2:4" ht="12">
      <c r="B68" s="13" t="s">
        <v>1240</v>
      </c>
      <c r="C68" s="15">
        <f>E60/G60</f>
        <v>0</v>
      </c>
      <c r="D68" s="2" t="str">
        <f>E60&amp;"/"&amp;G60</f>
        <v>0/221</v>
      </c>
    </row>
    <row r="69" spans="2:4" ht="12">
      <c r="B69" s="13" t="s">
        <v>1241</v>
      </c>
      <c r="C69" s="15">
        <f>F59/G59</f>
        <v>0.03260869565217391</v>
      </c>
      <c r="D69" s="2" t="str">
        <f>F59&amp;"/"&amp;G59</f>
        <v>15/460</v>
      </c>
    </row>
    <row r="70" spans="1:4" ht="12">
      <c r="A70" s="13"/>
      <c r="C70" s="15"/>
      <c r="D70" s="2"/>
    </row>
    <row r="71" spans="1:19" ht="36">
      <c r="A71" s="13" t="s">
        <v>1348</v>
      </c>
      <c r="B71" t="s">
        <v>503</v>
      </c>
      <c r="C71" s="3" t="s">
        <v>399</v>
      </c>
      <c r="D71" s="3" t="s">
        <v>400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4" ht="12">
      <c r="A72" s="13" t="s">
        <v>1239</v>
      </c>
      <c r="B72" s="9" t="s">
        <v>1216</v>
      </c>
      <c r="C72" s="9" t="s">
        <v>1151</v>
      </c>
      <c r="D72" s="9" t="s">
        <v>910</v>
      </c>
    </row>
    <row r="73" spans="1:4" ht="12">
      <c r="A73" s="13" t="s">
        <v>756</v>
      </c>
      <c r="B73" t="s">
        <v>1216</v>
      </c>
      <c r="C73" t="s">
        <v>1151</v>
      </c>
      <c r="D73" t="s">
        <v>910</v>
      </c>
    </row>
    <row r="74" spans="1:19" ht="12">
      <c r="A74" s="13" t="s">
        <v>822</v>
      </c>
      <c r="B74" t="s">
        <v>504</v>
      </c>
      <c r="C74" t="s">
        <v>1151</v>
      </c>
      <c r="D74" t="s">
        <v>910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7" ht="12">
      <c r="A75" s="13" t="s">
        <v>1138</v>
      </c>
      <c r="B75" t="s">
        <v>704</v>
      </c>
      <c r="C75" t="s">
        <v>1151</v>
      </c>
      <c r="D75" t="s">
        <v>910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2">
      <c r="A76" s="13" t="s">
        <v>1252</v>
      </c>
      <c r="B76" t="s">
        <v>1216</v>
      </c>
      <c r="C76" t="s">
        <v>1151</v>
      </c>
      <c r="D76" t="s">
        <v>910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12">
      <c r="A77" s="13" t="s">
        <v>1186</v>
      </c>
      <c r="B77" t="s">
        <v>1216</v>
      </c>
      <c r="C77" t="s">
        <v>1151</v>
      </c>
      <c r="D77" t="s">
        <v>910</v>
      </c>
      <c r="E77" s="2"/>
      <c r="F77" s="11"/>
      <c r="G77" s="2"/>
      <c r="H77" s="11"/>
      <c r="I77" s="2"/>
      <c r="J77" s="2"/>
      <c r="K77" s="2"/>
      <c r="L77" s="11"/>
      <c r="M77" s="2"/>
      <c r="N77" s="2"/>
      <c r="O77" s="2"/>
      <c r="P77" s="2"/>
      <c r="Q77" s="2"/>
    </row>
    <row r="78" spans="1:18" ht="12">
      <c r="A78" s="13" t="s">
        <v>696</v>
      </c>
      <c r="B78" t="s">
        <v>320</v>
      </c>
      <c r="C78" t="s">
        <v>1151</v>
      </c>
      <c r="D78" t="s">
        <v>910</v>
      </c>
      <c r="E78" s="2"/>
      <c r="F78" s="11"/>
      <c r="G78" s="10"/>
      <c r="H78" s="11"/>
      <c r="I78" s="11"/>
      <c r="J78" s="11"/>
      <c r="K78" s="11"/>
      <c r="L78" s="11"/>
      <c r="M78" s="11"/>
      <c r="N78" s="11"/>
      <c r="O78" s="12"/>
      <c r="P78" s="11"/>
      <c r="Q78" s="12"/>
      <c r="R78" s="5"/>
    </row>
    <row r="79" spans="1:18" ht="12">
      <c r="A79" s="13" t="s">
        <v>696</v>
      </c>
      <c r="B79" t="s">
        <v>452</v>
      </c>
      <c r="C79" t="s">
        <v>1151</v>
      </c>
      <c r="D79" t="s">
        <v>910</v>
      </c>
      <c r="E79" s="2"/>
      <c r="F79" s="11"/>
      <c r="G79" s="10"/>
      <c r="H79" s="11"/>
      <c r="I79" s="11"/>
      <c r="J79" s="11"/>
      <c r="K79" s="11"/>
      <c r="L79" s="11"/>
      <c r="M79" s="11"/>
      <c r="N79" s="11"/>
      <c r="O79" s="12"/>
      <c r="P79" s="11"/>
      <c r="Q79" s="12"/>
      <c r="R79" s="5"/>
    </row>
    <row r="80" spans="1:17" ht="12">
      <c r="A80" s="13" t="s">
        <v>1195</v>
      </c>
      <c r="B80" t="s">
        <v>504</v>
      </c>
      <c r="C80" t="s">
        <v>1151</v>
      </c>
      <c r="D80" t="s">
        <v>910</v>
      </c>
      <c r="E80" s="2"/>
      <c r="F80" s="11"/>
      <c r="G80" s="11"/>
      <c r="H80" s="11"/>
      <c r="I80" s="2"/>
      <c r="J80" s="11"/>
      <c r="K80" s="2"/>
      <c r="L80" s="11"/>
      <c r="M80" s="11"/>
      <c r="N80" s="11"/>
      <c r="O80" s="2"/>
      <c r="P80" s="2"/>
      <c r="Q80" s="2"/>
    </row>
    <row r="81" spans="1:17" ht="12">
      <c r="A81" s="13" t="s">
        <v>286</v>
      </c>
      <c r="B81" t="s">
        <v>925</v>
      </c>
      <c r="C81" t="s">
        <v>1151</v>
      </c>
      <c r="D81" t="s">
        <v>910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8" ht="12">
      <c r="A82" s="13" t="s">
        <v>1490</v>
      </c>
      <c r="B82" t="s">
        <v>1216</v>
      </c>
      <c r="C82" t="s">
        <v>1151</v>
      </c>
      <c r="D82" t="s">
        <v>910</v>
      </c>
      <c r="E82" s="2"/>
      <c r="F82" s="2"/>
      <c r="G82" s="2"/>
      <c r="H82" s="2"/>
      <c r="I82" s="2"/>
      <c r="J82" s="2"/>
      <c r="K82" s="2"/>
      <c r="L82" s="2"/>
      <c r="M82" s="2"/>
      <c r="N82" s="10"/>
      <c r="O82" s="2"/>
      <c r="P82" s="10"/>
      <c r="Q82" s="2"/>
      <c r="R82" s="5"/>
    </row>
    <row r="83" spans="1:17" ht="12">
      <c r="A83" s="13" t="s">
        <v>1279</v>
      </c>
      <c r="B83" t="s">
        <v>1216</v>
      </c>
      <c r="C83" t="s">
        <v>1151</v>
      </c>
      <c r="D83" t="s">
        <v>910</v>
      </c>
      <c r="E83" s="2"/>
      <c r="F83" s="11"/>
      <c r="G83" s="2"/>
      <c r="H83" s="11"/>
      <c r="I83" s="2"/>
      <c r="J83" s="2"/>
      <c r="K83" s="2"/>
      <c r="L83" s="2"/>
      <c r="M83" s="2"/>
      <c r="N83" s="2"/>
      <c r="O83" s="2"/>
      <c r="P83" s="2"/>
      <c r="Q83" s="2"/>
    </row>
    <row r="84" spans="1:17" ht="12">
      <c r="A84" s="13" t="s">
        <v>884</v>
      </c>
      <c r="B84" t="s">
        <v>925</v>
      </c>
      <c r="C84" s="9" t="s">
        <v>1151</v>
      </c>
      <c r="D84" t="s">
        <v>910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2">
      <c r="A85" s="13" t="s">
        <v>1043</v>
      </c>
      <c r="B85" t="s">
        <v>925</v>
      </c>
      <c r="C85" t="s">
        <v>1151</v>
      </c>
      <c r="D85" t="s">
        <v>910</v>
      </c>
      <c r="E85" s="2"/>
      <c r="F85" s="2"/>
      <c r="G85" s="2"/>
      <c r="H85" s="11"/>
      <c r="I85" s="2"/>
      <c r="J85" s="2"/>
      <c r="K85" s="2"/>
      <c r="L85" s="2"/>
      <c r="M85" s="2"/>
      <c r="N85" s="2"/>
      <c r="O85" s="2"/>
      <c r="P85" s="2"/>
      <c r="Q85" s="2"/>
    </row>
    <row r="86" spans="1:17" ht="12">
      <c r="A86" s="13" t="s">
        <v>1226</v>
      </c>
      <c r="B86" t="s">
        <v>1033</v>
      </c>
      <c r="C86" t="s">
        <v>1151</v>
      </c>
      <c r="D86" t="s">
        <v>910</v>
      </c>
      <c r="E86" s="11"/>
      <c r="F86" s="11"/>
      <c r="G86" s="11"/>
      <c r="H86" s="11"/>
      <c r="I86" s="11"/>
      <c r="J86" s="11"/>
      <c r="K86" s="11"/>
      <c r="L86" s="2"/>
      <c r="M86" s="2"/>
      <c r="N86" s="2"/>
      <c r="O86" s="2"/>
      <c r="P86" s="2"/>
      <c r="Q86" s="2"/>
    </row>
    <row r="87" spans="1:17" ht="12">
      <c r="A87" s="13"/>
      <c r="C87" s="2"/>
      <c r="D87" s="2"/>
      <c r="E87" s="2"/>
      <c r="F87" s="2"/>
      <c r="G87" s="2"/>
      <c r="H87" s="11"/>
      <c r="I87" s="2"/>
      <c r="J87" s="2"/>
      <c r="K87" s="2"/>
      <c r="L87" s="2"/>
      <c r="M87" s="2"/>
      <c r="N87" s="2"/>
      <c r="O87" s="2"/>
      <c r="P87" s="2"/>
      <c r="Q87" s="2"/>
    </row>
    <row r="88" spans="1:4" ht="12">
      <c r="A88" s="13"/>
      <c r="C88" s="15"/>
      <c r="D88" s="2"/>
    </row>
    <row r="90" ht="12">
      <c r="F90" t="s">
        <v>734</v>
      </c>
    </row>
    <row r="91" spans="5:7" ht="12">
      <c r="E91" s="2" t="s">
        <v>1151</v>
      </c>
      <c r="F91" s="2" t="s">
        <v>910</v>
      </c>
      <c r="G91" s="2" t="s">
        <v>602</v>
      </c>
    </row>
    <row r="92" spans="4:7" ht="12">
      <c r="D92" s="2" t="s">
        <v>1151</v>
      </c>
      <c r="E92" s="2">
        <v>445</v>
      </c>
      <c r="F92" s="2">
        <v>16</v>
      </c>
      <c r="G92" s="2">
        <f>SUM(E92:F92)</f>
        <v>461</v>
      </c>
    </row>
    <row r="93" spans="3:7" ht="12">
      <c r="C93" t="s">
        <v>742</v>
      </c>
      <c r="D93" s="2" t="s">
        <v>910</v>
      </c>
      <c r="E93" s="2">
        <v>0</v>
      </c>
      <c r="F93" s="2">
        <v>220</v>
      </c>
      <c r="G93" s="2">
        <f>SUM(E93:F93)</f>
        <v>220</v>
      </c>
    </row>
    <row r="94" spans="3:7" ht="12">
      <c r="C94" s="7" t="s">
        <v>1413</v>
      </c>
      <c r="D94" s="2" t="s">
        <v>602</v>
      </c>
      <c r="E94" s="2">
        <f>SUM(E92:E93)</f>
        <v>445</v>
      </c>
      <c r="F94" s="2">
        <f>SUM(F92:F93)</f>
        <v>236</v>
      </c>
      <c r="G94" s="2">
        <f>SUM(G92:G93)</f>
        <v>681</v>
      </c>
    </row>
    <row r="97" spans="3:4" ht="12">
      <c r="C97" s="2" t="s">
        <v>1359</v>
      </c>
      <c r="D97" s="2" t="s">
        <v>1263</v>
      </c>
    </row>
    <row r="98" spans="2:4" ht="12">
      <c r="B98" s="13" t="s">
        <v>1264</v>
      </c>
      <c r="C98" s="15">
        <f>(E92+F93)/G94</f>
        <v>0.9765051395007343</v>
      </c>
      <c r="D98" s="2" t="str">
        <f>E92+F93&amp;"/"&amp;G94</f>
        <v>665/681</v>
      </c>
    </row>
    <row r="99" spans="2:4" ht="12">
      <c r="B99" s="13" t="s">
        <v>1432</v>
      </c>
      <c r="C99" s="15">
        <f>E92/G92</f>
        <v>0.96529284164859</v>
      </c>
      <c r="D99" s="2" t="str">
        <f>E92&amp;"/"&amp;G92</f>
        <v>445/461</v>
      </c>
    </row>
    <row r="100" spans="2:4" ht="12">
      <c r="B100" s="13" t="s">
        <v>1433</v>
      </c>
      <c r="C100" s="15">
        <f>F93/G93</f>
        <v>1</v>
      </c>
      <c r="D100" s="2" t="str">
        <f>F93&amp;"/"&amp;G93</f>
        <v>220/220</v>
      </c>
    </row>
    <row r="101" spans="2:4" ht="12">
      <c r="B101" s="13" t="s">
        <v>1240</v>
      </c>
      <c r="C101" s="15">
        <f>E93/G93</f>
        <v>0</v>
      </c>
      <c r="D101" s="2" t="str">
        <f>E93&amp;"/"&amp;G93</f>
        <v>0/220</v>
      </c>
    </row>
    <row r="102" spans="2:4" ht="12">
      <c r="B102" s="13" t="s">
        <v>1241</v>
      </c>
      <c r="C102" s="15">
        <f>F92/G92</f>
        <v>0.03470715835140998</v>
      </c>
      <c r="D102" s="2" t="str">
        <f>F92&amp;"/"&amp;G92</f>
        <v>16/461</v>
      </c>
    </row>
    <row r="104" spans="1:5" ht="48">
      <c r="A104" t="s">
        <v>1348</v>
      </c>
      <c r="B104" t="s">
        <v>503</v>
      </c>
      <c r="C104" s="3" t="s">
        <v>375</v>
      </c>
      <c r="D104" s="3" t="s">
        <v>431</v>
      </c>
      <c r="E104" s="3" t="s">
        <v>400</v>
      </c>
    </row>
    <row r="105" spans="1:6" ht="12">
      <c r="A105" t="s">
        <v>1239</v>
      </c>
      <c r="B105" s="9" t="s">
        <v>1216</v>
      </c>
      <c r="C105" s="9" t="s">
        <v>1151</v>
      </c>
      <c r="D105" s="9" t="s">
        <v>1151</v>
      </c>
      <c r="E105" s="9" t="s">
        <v>910</v>
      </c>
      <c r="F105" s="9"/>
    </row>
    <row r="106" spans="1:5" ht="12">
      <c r="A106" t="s">
        <v>756</v>
      </c>
      <c r="B106" t="s">
        <v>1216</v>
      </c>
      <c r="C106" t="s">
        <v>1151</v>
      </c>
      <c r="D106" t="s">
        <v>1151</v>
      </c>
      <c r="E106" t="s">
        <v>910</v>
      </c>
    </row>
    <row r="107" spans="1:5" ht="12">
      <c r="A107" t="s">
        <v>822</v>
      </c>
      <c r="B107" t="s">
        <v>504</v>
      </c>
      <c r="C107" t="s">
        <v>1151</v>
      </c>
      <c r="D107" t="s">
        <v>1151</v>
      </c>
      <c r="E107" t="s">
        <v>910</v>
      </c>
    </row>
    <row r="108" spans="1:5" ht="12">
      <c r="A108" t="s">
        <v>1138</v>
      </c>
      <c r="B108" t="s">
        <v>704</v>
      </c>
      <c r="C108" t="s">
        <v>1151</v>
      </c>
      <c r="D108" t="s">
        <v>1151</v>
      </c>
      <c r="E108" t="s">
        <v>910</v>
      </c>
    </row>
    <row r="109" spans="1:5" ht="12">
      <c r="A109" t="s">
        <v>1252</v>
      </c>
      <c r="B109" t="s">
        <v>1216</v>
      </c>
      <c r="C109" t="s">
        <v>1151</v>
      </c>
      <c r="D109" t="s">
        <v>1151</v>
      </c>
      <c r="E109" t="s">
        <v>910</v>
      </c>
    </row>
    <row r="110" spans="1:5" ht="12">
      <c r="A110" t="s">
        <v>1186</v>
      </c>
      <c r="B110" t="s">
        <v>1216</v>
      </c>
      <c r="C110" t="s">
        <v>1151</v>
      </c>
      <c r="D110" t="s">
        <v>1151</v>
      </c>
      <c r="E110" t="s">
        <v>910</v>
      </c>
    </row>
    <row r="111" spans="1:5" ht="12">
      <c r="A111" t="s">
        <v>696</v>
      </c>
      <c r="B111" t="s">
        <v>320</v>
      </c>
      <c r="C111" t="s">
        <v>1151</v>
      </c>
      <c r="D111" t="s">
        <v>1151</v>
      </c>
      <c r="E111" t="s">
        <v>910</v>
      </c>
    </row>
    <row r="112" spans="1:5" ht="12">
      <c r="A112" t="s">
        <v>696</v>
      </c>
      <c r="B112" t="s">
        <v>452</v>
      </c>
      <c r="C112" t="s">
        <v>1151</v>
      </c>
      <c r="D112" t="s">
        <v>1151</v>
      </c>
      <c r="E112" t="s">
        <v>910</v>
      </c>
    </row>
    <row r="113" spans="1:5" ht="12">
      <c r="A113" t="s">
        <v>1195</v>
      </c>
      <c r="B113" t="s">
        <v>504</v>
      </c>
      <c r="C113" t="s">
        <v>1151</v>
      </c>
      <c r="D113" t="s">
        <v>1151</v>
      </c>
      <c r="E113" t="s">
        <v>910</v>
      </c>
    </row>
    <row r="114" spans="1:5" ht="12">
      <c r="A114" t="s">
        <v>286</v>
      </c>
      <c r="B114" t="s">
        <v>925</v>
      </c>
      <c r="C114" t="s">
        <v>1151</v>
      </c>
      <c r="D114" t="s">
        <v>1151</v>
      </c>
      <c r="E114" t="s">
        <v>910</v>
      </c>
    </row>
    <row r="115" spans="1:5" ht="12">
      <c r="A115" t="s">
        <v>1194</v>
      </c>
      <c r="B115" t="s">
        <v>1216</v>
      </c>
      <c r="C115" t="s">
        <v>1151</v>
      </c>
      <c r="D115" t="s">
        <v>1151</v>
      </c>
      <c r="E115" t="s">
        <v>910</v>
      </c>
    </row>
    <row r="116" spans="1:5" ht="12">
      <c r="A116" t="s">
        <v>1490</v>
      </c>
      <c r="B116" t="s">
        <v>1216</v>
      </c>
      <c r="C116" t="s">
        <v>1151</v>
      </c>
      <c r="D116" t="s">
        <v>1151</v>
      </c>
      <c r="E116" t="s">
        <v>910</v>
      </c>
    </row>
    <row r="117" spans="1:5" ht="12">
      <c r="A117" t="s">
        <v>1279</v>
      </c>
      <c r="B117" t="s">
        <v>1216</v>
      </c>
      <c r="C117" t="s">
        <v>1151</v>
      </c>
      <c r="D117" t="s">
        <v>1151</v>
      </c>
      <c r="E117" t="s">
        <v>910</v>
      </c>
    </row>
    <row r="118" spans="1:5" ht="12">
      <c r="A118" t="s">
        <v>884</v>
      </c>
      <c r="B118" t="s">
        <v>925</v>
      </c>
      <c r="C118" s="9" t="s">
        <v>1151</v>
      </c>
      <c r="D118" t="s">
        <v>1151</v>
      </c>
      <c r="E118" t="s">
        <v>910</v>
      </c>
    </row>
    <row r="119" spans="1:5" ht="12">
      <c r="A119" t="s">
        <v>1043</v>
      </c>
      <c r="B119" t="s">
        <v>925</v>
      </c>
      <c r="C119" t="s">
        <v>1151</v>
      </c>
      <c r="D119" t="s">
        <v>1151</v>
      </c>
      <c r="E119" t="s">
        <v>910</v>
      </c>
    </row>
    <row r="120" spans="1:5" ht="12">
      <c r="A120" t="s">
        <v>978</v>
      </c>
      <c r="B120" t="s">
        <v>704</v>
      </c>
      <c r="C120" t="s">
        <v>910</v>
      </c>
      <c r="D120" t="s">
        <v>1151</v>
      </c>
      <c r="E120" t="s">
        <v>910</v>
      </c>
    </row>
    <row r="121" spans="1:5" ht="12">
      <c r="A121" t="s">
        <v>1226</v>
      </c>
      <c r="B121" t="s">
        <v>1033</v>
      </c>
      <c r="C121" t="s">
        <v>1151</v>
      </c>
      <c r="D121" t="s">
        <v>1151</v>
      </c>
      <c r="E121" t="s">
        <v>910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1"/>
  <sheetViews>
    <sheetView zoomScale="125" zoomScaleNormal="125" workbookViewId="0" topLeftCell="A1">
      <selection activeCell="B2" sqref="B2"/>
    </sheetView>
  </sheetViews>
  <sheetFormatPr defaultColWidth="12" defaultRowHeight="12.75"/>
  <cols>
    <col min="1" max="1" width="26.33203125" style="0" customWidth="1"/>
    <col min="3" max="3" width="10.83203125" style="0" customWidth="1"/>
  </cols>
  <sheetData>
    <row r="1" spans="1:2" ht="15">
      <c r="A1" s="39" t="s">
        <v>1603</v>
      </c>
      <c r="B1" s="41" t="s">
        <v>1919</v>
      </c>
    </row>
    <row r="2" spans="1:2" ht="15">
      <c r="A2" s="40" t="s">
        <v>651</v>
      </c>
      <c r="B2" s="42" t="s">
        <v>1604</v>
      </c>
    </row>
    <row r="3" spans="1:2" ht="15">
      <c r="A3" s="40" t="s">
        <v>1665</v>
      </c>
      <c r="B3" s="42" t="s">
        <v>1605</v>
      </c>
    </row>
    <row r="4" spans="1:2" ht="15">
      <c r="A4" s="40" t="s">
        <v>676</v>
      </c>
      <c r="B4" s="42" t="s">
        <v>1606</v>
      </c>
    </row>
    <row r="5" spans="1:2" ht="15">
      <c r="A5" s="40" t="s">
        <v>750</v>
      </c>
      <c r="B5" s="42" t="s">
        <v>1607</v>
      </c>
    </row>
    <row r="6" spans="1:2" ht="15">
      <c r="A6" s="40" t="s">
        <v>1664</v>
      </c>
      <c r="B6" s="42" t="s">
        <v>1609</v>
      </c>
    </row>
    <row r="7" spans="1:2" ht="15">
      <c r="A7" s="40" t="s">
        <v>1512</v>
      </c>
      <c r="B7" s="42" t="s">
        <v>1613</v>
      </c>
    </row>
    <row r="8" spans="1:2" ht="15">
      <c r="A8" s="40" t="s">
        <v>823</v>
      </c>
      <c r="B8" s="42" t="s">
        <v>1610</v>
      </c>
    </row>
    <row r="9" spans="1:2" ht="15">
      <c r="A9" s="40" t="s">
        <v>1152</v>
      </c>
      <c r="B9" s="42" t="s">
        <v>1608</v>
      </c>
    </row>
    <row r="10" spans="1:2" ht="15">
      <c r="A10" s="40" t="s">
        <v>371</v>
      </c>
      <c r="B10" s="42" t="s">
        <v>1611</v>
      </c>
    </row>
    <row r="11" spans="1:2" ht="15">
      <c r="A11" s="40" t="s">
        <v>1597</v>
      </c>
      <c r="B11" s="42" t="s">
        <v>1616</v>
      </c>
    </row>
    <row r="12" spans="1:2" ht="15">
      <c r="A12" s="40" t="s">
        <v>1026</v>
      </c>
      <c r="B12" s="42" t="s">
        <v>1614</v>
      </c>
    </row>
    <row r="13" spans="1:2" ht="15">
      <c r="A13" s="40" t="s">
        <v>988</v>
      </c>
      <c r="B13" s="42" t="s">
        <v>1615</v>
      </c>
    </row>
    <row r="14" spans="1:2" ht="15">
      <c r="A14" s="40" t="s">
        <v>1411</v>
      </c>
      <c r="B14" s="42" t="s">
        <v>1675</v>
      </c>
    </row>
    <row r="15" spans="1:2" ht="15">
      <c r="A15" s="40" t="s">
        <v>382</v>
      </c>
      <c r="B15" s="42" t="s">
        <v>1676</v>
      </c>
    </row>
    <row r="16" spans="1:2" ht="15">
      <c r="A16" s="40" t="s">
        <v>1049</v>
      </c>
      <c r="B16" s="42" t="s">
        <v>1617</v>
      </c>
    </row>
    <row r="17" spans="1:2" ht="15">
      <c r="A17" s="40" t="s">
        <v>1299</v>
      </c>
      <c r="B17" s="42" t="s">
        <v>1612</v>
      </c>
    </row>
    <row r="18" spans="1:2" ht="15">
      <c r="A18" s="40" t="s">
        <v>1670</v>
      </c>
      <c r="B18" s="42" t="s">
        <v>1618</v>
      </c>
    </row>
    <row r="19" spans="1:2" ht="15">
      <c r="A19" s="40" t="s">
        <v>941</v>
      </c>
      <c r="B19" s="42" t="s">
        <v>1619</v>
      </c>
    </row>
    <row r="20" spans="1:2" ht="15">
      <c r="A20" s="40" t="s">
        <v>1525</v>
      </c>
      <c r="B20" s="42" t="s">
        <v>1621</v>
      </c>
    </row>
    <row r="21" spans="1:2" ht="15">
      <c r="A21" s="40" t="s">
        <v>863</v>
      </c>
      <c r="B21" s="42" t="s">
        <v>1620</v>
      </c>
    </row>
    <row r="22" spans="1:2" ht="15">
      <c r="A22" s="40" t="s">
        <v>744</v>
      </c>
      <c r="B22" s="42" t="s">
        <v>1622</v>
      </c>
    </row>
    <row r="23" spans="1:2" ht="15">
      <c r="A23" s="40" t="s">
        <v>1602</v>
      </c>
      <c r="B23" s="42" t="s">
        <v>1623</v>
      </c>
    </row>
    <row r="24" spans="1:2" ht="15">
      <c r="A24" s="40" t="s">
        <v>1275</v>
      </c>
      <c r="B24" s="42" t="s">
        <v>1624</v>
      </c>
    </row>
    <row r="25" spans="1:2" ht="15">
      <c r="A25" s="40" t="s">
        <v>761</v>
      </c>
      <c r="B25" s="43" t="s">
        <v>1677</v>
      </c>
    </row>
    <row r="26" spans="1:2" ht="15">
      <c r="A26" s="40" t="s">
        <v>669</v>
      </c>
      <c r="B26" s="42" t="s">
        <v>1625</v>
      </c>
    </row>
    <row r="27" spans="1:2" ht="15">
      <c r="A27" s="40" t="s">
        <v>1041</v>
      </c>
      <c r="B27" s="42" t="s">
        <v>1627</v>
      </c>
    </row>
    <row r="28" spans="1:2" ht="15">
      <c r="A28" s="40" t="s">
        <v>1023</v>
      </c>
      <c r="B28" s="42" t="s">
        <v>1626</v>
      </c>
    </row>
    <row r="29" spans="1:2" ht="15">
      <c r="A29" s="40" t="s">
        <v>1869</v>
      </c>
      <c r="B29" s="44" t="s">
        <v>1870</v>
      </c>
    </row>
    <row r="30" spans="1:2" ht="15">
      <c r="A30" s="40" t="s">
        <v>1524</v>
      </c>
      <c r="B30" s="42" t="s">
        <v>1628</v>
      </c>
    </row>
    <row r="31" spans="1:2" ht="15">
      <c r="A31" s="40" t="s">
        <v>573</v>
      </c>
      <c r="B31" s="42" t="s">
        <v>1629</v>
      </c>
    </row>
    <row r="32" spans="1:2" ht="15">
      <c r="A32" s="40" t="s">
        <v>992</v>
      </c>
      <c r="B32" s="42" t="s">
        <v>1631</v>
      </c>
    </row>
    <row r="33" spans="1:2" ht="15">
      <c r="A33" s="40" t="s">
        <v>1163</v>
      </c>
      <c r="B33" s="42" t="s">
        <v>1632</v>
      </c>
    </row>
    <row r="34" spans="1:2" ht="15">
      <c r="A34" s="40" t="s">
        <v>545</v>
      </c>
      <c r="B34" s="42" t="s">
        <v>1630</v>
      </c>
    </row>
    <row r="35" spans="1:2" ht="15">
      <c r="A35" s="40" t="s">
        <v>637</v>
      </c>
      <c r="B35" s="42" t="s">
        <v>1633</v>
      </c>
    </row>
    <row r="36" spans="1:2" ht="15">
      <c r="A36" s="40" t="s">
        <v>674</v>
      </c>
      <c r="B36" s="45" t="s">
        <v>1678</v>
      </c>
    </row>
    <row r="37" spans="1:2" ht="15">
      <c r="A37" s="40" t="s">
        <v>1016</v>
      </c>
      <c r="B37" s="42" t="s">
        <v>1634</v>
      </c>
    </row>
    <row r="38" spans="1:2" ht="15">
      <c r="A38" s="40" t="s">
        <v>500</v>
      </c>
      <c r="B38" s="42" t="s">
        <v>1635</v>
      </c>
    </row>
    <row r="39" spans="1:2" ht="15">
      <c r="A39" s="40" t="s">
        <v>1347</v>
      </c>
      <c r="B39" s="42" t="s">
        <v>1636</v>
      </c>
    </row>
    <row r="40" spans="1:2" ht="15">
      <c r="A40" s="40" t="s">
        <v>1601</v>
      </c>
      <c r="B40" s="42" t="s">
        <v>1637</v>
      </c>
    </row>
    <row r="41" spans="1:2" ht="15">
      <c r="A41" s="40" t="s">
        <v>1414</v>
      </c>
      <c r="B41" s="42" t="s">
        <v>1638</v>
      </c>
    </row>
    <row r="42" spans="1:2" ht="15">
      <c r="A42" s="40" t="s">
        <v>470</v>
      </c>
      <c r="B42" s="45" t="s">
        <v>1679</v>
      </c>
    </row>
    <row r="43" spans="1:2" ht="15">
      <c r="A43" s="40" t="s">
        <v>361</v>
      </c>
      <c r="B43" s="42" t="s">
        <v>1639</v>
      </c>
    </row>
    <row r="44" spans="1:2" ht="30">
      <c r="A44" s="40" t="s">
        <v>714</v>
      </c>
      <c r="B44" s="42" t="s">
        <v>1645</v>
      </c>
    </row>
    <row r="45" spans="1:2" ht="15">
      <c r="A45" s="40" t="s">
        <v>1668</v>
      </c>
      <c r="B45" s="42" t="s">
        <v>1644</v>
      </c>
    </row>
    <row r="46" spans="1:2" ht="15">
      <c r="A46" s="40" t="s">
        <v>1669</v>
      </c>
      <c r="B46" s="42" t="s">
        <v>1642</v>
      </c>
    </row>
    <row r="47" spans="1:2" ht="15">
      <c r="A47" s="40" t="s">
        <v>1185</v>
      </c>
      <c r="B47" s="42" t="s">
        <v>1641</v>
      </c>
    </row>
    <row r="48" spans="1:2" ht="15">
      <c r="A48" s="40" t="s">
        <v>294</v>
      </c>
      <c r="B48" s="42" t="s">
        <v>1643</v>
      </c>
    </row>
    <row r="49" spans="1:2" ht="15">
      <c r="A49" s="40" t="s">
        <v>628</v>
      </c>
      <c r="B49" s="42" t="s">
        <v>1640</v>
      </c>
    </row>
    <row r="50" spans="1:2" ht="15">
      <c r="A50" s="40" t="s">
        <v>738</v>
      </c>
      <c r="B50" s="42" t="s">
        <v>1646</v>
      </c>
    </row>
    <row r="51" spans="1:2" ht="15">
      <c r="A51" s="40" t="s">
        <v>498</v>
      </c>
      <c r="B51" s="42" t="s">
        <v>1647</v>
      </c>
    </row>
    <row r="52" spans="1:2" ht="15">
      <c r="A52" s="40" t="s">
        <v>1672</v>
      </c>
      <c r="B52" s="42" t="s">
        <v>1648</v>
      </c>
    </row>
    <row r="53" spans="1:2" ht="15">
      <c r="A53" s="40" t="s">
        <v>1879</v>
      </c>
      <c r="B53" s="44" t="s">
        <v>1880</v>
      </c>
    </row>
    <row r="54" spans="1:2" ht="15">
      <c r="A54" s="40" t="s">
        <v>865</v>
      </c>
      <c r="B54" s="42" t="s">
        <v>1649</v>
      </c>
    </row>
    <row r="55" spans="1:2" ht="15">
      <c r="A55" s="40" t="s">
        <v>1343</v>
      </c>
      <c r="B55" s="42" t="s">
        <v>1650</v>
      </c>
    </row>
    <row r="56" spans="1:2" ht="15">
      <c r="A56" s="40" t="s">
        <v>1667</v>
      </c>
      <c r="B56" s="42" t="s">
        <v>1651</v>
      </c>
    </row>
    <row r="57" spans="1:2" ht="15">
      <c r="A57" s="40" t="s">
        <v>1666</v>
      </c>
      <c r="B57" s="42" t="s">
        <v>1652</v>
      </c>
    </row>
    <row r="58" spans="1:2" ht="15">
      <c r="A58" s="40" t="s">
        <v>1344</v>
      </c>
      <c r="B58" s="42" t="s">
        <v>1653</v>
      </c>
    </row>
    <row r="59" spans="1:2" ht="15">
      <c r="A59" s="40" t="s">
        <v>1245</v>
      </c>
      <c r="B59" s="42" t="s">
        <v>1655</v>
      </c>
    </row>
    <row r="60" spans="1:2" ht="15">
      <c r="A60" s="40" t="s">
        <v>833</v>
      </c>
      <c r="B60" s="42" t="s">
        <v>1654</v>
      </c>
    </row>
    <row r="61" spans="1:2" ht="15">
      <c r="A61" s="40" t="s">
        <v>1237</v>
      </c>
      <c r="B61" s="42" t="s">
        <v>1656</v>
      </c>
    </row>
    <row r="62" spans="1:2" ht="15">
      <c r="A62" s="40" t="s">
        <v>1674</v>
      </c>
      <c r="B62" s="42" t="s">
        <v>1657</v>
      </c>
    </row>
    <row r="63" spans="1:2" ht="15">
      <c r="A63" s="40" t="s">
        <v>765</v>
      </c>
      <c r="B63" s="42" t="s">
        <v>1658</v>
      </c>
    </row>
    <row r="64" spans="1:2" ht="15">
      <c r="A64" s="40" t="s">
        <v>1596</v>
      </c>
      <c r="B64" s="44" t="s">
        <v>1596</v>
      </c>
    </row>
    <row r="65" spans="1:2" ht="15">
      <c r="A65" s="40" t="s">
        <v>1877</v>
      </c>
      <c r="B65" s="44" t="s">
        <v>1878</v>
      </c>
    </row>
    <row r="66" spans="1:2" ht="30">
      <c r="A66" s="40" t="s">
        <v>1593</v>
      </c>
      <c r="B66" s="44" t="s">
        <v>1593</v>
      </c>
    </row>
    <row r="67" spans="1:2" ht="30">
      <c r="A67" s="40" t="s">
        <v>1124</v>
      </c>
      <c r="B67" s="44" t="s">
        <v>1124</v>
      </c>
    </row>
    <row r="68" spans="1:2" ht="15">
      <c r="A68" s="40" t="s">
        <v>1363</v>
      </c>
      <c r="B68" s="44" t="s">
        <v>1363</v>
      </c>
    </row>
    <row r="69" spans="1:2" ht="15">
      <c r="A69" s="40" t="s">
        <v>1595</v>
      </c>
      <c r="B69" s="44" t="s">
        <v>1876</v>
      </c>
    </row>
    <row r="70" spans="1:2" ht="15">
      <c r="A70" s="40" t="s">
        <v>1600</v>
      </c>
      <c r="B70" s="44" t="s">
        <v>1875</v>
      </c>
    </row>
    <row r="71" spans="1:2" ht="30">
      <c r="A71" s="40" t="s">
        <v>1874</v>
      </c>
      <c r="B71" s="44" t="s">
        <v>1874</v>
      </c>
    </row>
    <row r="72" spans="1:2" ht="30">
      <c r="A72" s="40" t="s">
        <v>1594</v>
      </c>
      <c r="B72" s="44" t="s">
        <v>1873</v>
      </c>
    </row>
    <row r="73" spans="1:2" ht="15">
      <c r="A73" s="40" t="s">
        <v>1598</v>
      </c>
      <c r="B73" s="44" t="s">
        <v>1872</v>
      </c>
    </row>
    <row r="74" spans="1:2" ht="18.75" customHeight="1">
      <c r="A74" s="40" t="s">
        <v>1599</v>
      </c>
      <c r="B74" s="44" t="s">
        <v>1871</v>
      </c>
    </row>
    <row r="75" spans="1:2" ht="15">
      <c r="A75" s="40" t="s">
        <v>1053</v>
      </c>
      <c r="B75" s="42" t="s">
        <v>1659</v>
      </c>
    </row>
    <row r="76" spans="1:2" ht="15">
      <c r="A76" s="40" t="s">
        <v>1361</v>
      </c>
      <c r="B76" s="43" t="s">
        <v>1680</v>
      </c>
    </row>
    <row r="77" spans="1:2" ht="15">
      <c r="A77" s="40" t="s">
        <v>538</v>
      </c>
      <c r="B77" s="42" t="s">
        <v>1660</v>
      </c>
    </row>
    <row r="78" spans="1:2" ht="15">
      <c r="A78" s="40" t="s">
        <v>1222</v>
      </c>
      <c r="B78" s="42" t="s">
        <v>1661</v>
      </c>
    </row>
    <row r="79" spans="1:2" ht="15">
      <c r="A79" s="40" t="s">
        <v>1484</v>
      </c>
      <c r="B79" s="42" t="s">
        <v>1662</v>
      </c>
    </row>
    <row r="80" spans="1:2" ht="15">
      <c r="A80" s="40" t="s">
        <v>957</v>
      </c>
      <c r="B80" s="43" t="s">
        <v>1663</v>
      </c>
    </row>
    <row r="81" ht="15">
      <c r="A81" s="40"/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7"/>
  <sheetViews>
    <sheetView workbookViewId="0" topLeftCell="A1">
      <selection activeCell="A14" sqref="A14"/>
    </sheetView>
  </sheetViews>
  <sheetFormatPr defaultColWidth="12" defaultRowHeight="12.75"/>
  <sheetData>
    <row r="1" ht="18">
      <c r="A1" s="61" t="s">
        <v>1885</v>
      </c>
    </row>
    <row r="2" ht="18">
      <c r="A2" s="61" t="s">
        <v>1886</v>
      </c>
    </row>
    <row r="3" ht="18">
      <c r="A3" s="61" t="s">
        <v>1887</v>
      </c>
    </row>
    <row r="4" ht="18">
      <c r="A4" s="61" t="s">
        <v>1888</v>
      </c>
    </row>
    <row r="5" ht="18">
      <c r="A5" s="61" t="s">
        <v>1889</v>
      </c>
    </row>
    <row r="6" ht="18">
      <c r="A6" s="61" t="s">
        <v>1904</v>
      </c>
    </row>
    <row r="7" ht="18">
      <c r="A7" s="61" t="s">
        <v>1890</v>
      </c>
    </row>
    <row r="8" ht="18">
      <c r="A8" s="61" t="s">
        <v>1891</v>
      </c>
    </row>
    <row r="9" ht="18">
      <c r="A9" s="61" t="s">
        <v>1892</v>
      </c>
    </row>
    <row r="10" ht="18">
      <c r="A10" s="61" t="s">
        <v>1908</v>
      </c>
    </row>
    <row r="11" ht="18">
      <c r="A11" s="61" t="s">
        <v>1893</v>
      </c>
    </row>
    <row r="12" ht="18">
      <c r="A12" s="61" t="s">
        <v>1894</v>
      </c>
    </row>
    <row r="13" ht="18">
      <c r="A13" s="61" t="s">
        <v>1912</v>
      </c>
    </row>
    <row r="14" ht="18">
      <c r="A14" s="61" t="s">
        <v>1895</v>
      </c>
    </row>
    <row r="15" ht="18">
      <c r="A15" s="61" t="s">
        <v>1896</v>
      </c>
    </row>
    <row r="16" ht="18">
      <c r="A16" s="61" t="s">
        <v>1897</v>
      </c>
    </row>
    <row r="17" ht="18">
      <c r="A17" s="61" t="s">
        <v>1907</v>
      </c>
    </row>
    <row r="18" ht="18">
      <c r="A18" s="61" t="s">
        <v>1898</v>
      </c>
    </row>
    <row r="19" ht="18">
      <c r="A19" s="61" t="s">
        <v>1899</v>
      </c>
    </row>
    <row r="20" ht="18">
      <c r="A20" s="61" t="s">
        <v>1905</v>
      </c>
    </row>
    <row r="21" ht="18">
      <c r="A21" s="61" t="s">
        <v>1900</v>
      </c>
    </row>
    <row r="22" ht="18">
      <c r="A22" s="61" t="s">
        <v>1906</v>
      </c>
    </row>
    <row r="23" ht="18">
      <c r="A23" s="61" t="s">
        <v>1901</v>
      </c>
    </row>
    <row r="24" ht="18">
      <c r="A24" s="61" t="s">
        <v>1902</v>
      </c>
    </row>
    <row r="25" ht="18">
      <c r="A25" s="61" t="s">
        <v>1903</v>
      </c>
    </row>
    <row r="26" ht="18">
      <c r="A26" s="61"/>
    </row>
    <row r="27" ht="18">
      <c r="A27" s="61"/>
    </row>
    <row r="28" ht="18">
      <c r="A28" s="61"/>
    </row>
    <row r="29" ht="18">
      <c r="A29" s="61"/>
    </row>
    <row r="30" ht="18">
      <c r="A30" s="61"/>
    </row>
    <row r="31" ht="18">
      <c r="A31" s="61"/>
    </row>
    <row r="32" ht="18">
      <c r="A32" s="61"/>
    </row>
    <row r="33" ht="18">
      <c r="A33" s="61"/>
    </row>
    <row r="34" ht="18">
      <c r="A34" s="61"/>
    </row>
    <row r="35" ht="18">
      <c r="A35" s="61"/>
    </row>
    <row r="36" ht="18">
      <c r="A36" s="61"/>
    </row>
    <row r="37" ht="18">
      <c r="A37" s="61"/>
    </row>
    <row r="38" ht="18">
      <c r="A38" s="61"/>
    </row>
    <row r="39" ht="18">
      <c r="A39" s="61"/>
    </row>
    <row r="40" ht="18">
      <c r="A40" s="61"/>
    </row>
    <row r="41" ht="18">
      <c r="A41" s="61"/>
    </row>
    <row r="42" ht="18">
      <c r="A42" s="61"/>
    </row>
    <row r="43" ht="18">
      <c r="A43" s="61"/>
    </row>
    <row r="44" ht="18">
      <c r="A44" s="61"/>
    </row>
    <row r="45" ht="18">
      <c r="A45" s="61"/>
    </row>
    <row r="46" ht="18">
      <c r="A46" s="61"/>
    </row>
    <row r="47" ht="18">
      <c r="A47" s="61"/>
    </row>
    <row r="48" ht="18">
      <c r="A48" s="61"/>
    </row>
    <row r="49" ht="18">
      <c r="A49" s="61"/>
    </row>
    <row r="50" ht="18">
      <c r="A50" s="61"/>
    </row>
    <row r="51" ht="18">
      <c r="A51" s="61"/>
    </row>
    <row r="52" ht="18">
      <c r="A52" s="61"/>
    </row>
    <row r="53" ht="18">
      <c r="A53" s="61"/>
    </row>
    <row r="54" ht="18">
      <c r="A54" s="61"/>
    </row>
    <row r="55" ht="18">
      <c r="A55" s="61"/>
    </row>
    <row r="56" ht="18">
      <c r="A56" s="61"/>
    </row>
    <row r="57" ht="18">
      <c r="A57" s="61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Neepa Choksi</dc:creator>
  <cp:keywords/>
  <dc:description/>
  <cp:lastModifiedBy>Catherine Sprankle</cp:lastModifiedBy>
  <cp:lastPrinted>2011-03-14T13:12:10Z</cp:lastPrinted>
  <dcterms:created xsi:type="dcterms:W3CDTF">2007-07-18T18:51:20Z</dcterms:created>
  <dcterms:modified xsi:type="dcterms:W3CDTF">2013-12-24T18:04:54Z</dcterms:modified>
  <cp:category/>
  <cp:version/>
  <cp:contentType/>
  <cp:contentStatus/>
</cp:coreProperties>
</file>